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ork\Dyrvodobiv\2020\07_2020_\"/>
    </mc:Choice>
  </mc:AlternateContent>
  <bookViews>
    <workbookView xWindow="0" yWindow="0" windowWidth="24000" windowHeight="9432"/>
  </bookViews>
  <sheets>
    <sheet name="2012- прил 1" sheetId="1" r:id="rId1"/>
    <sheet name="2012- прил 2" sheetId="3" r:id="rId2"/>
    <sheet name="2012-прил 3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9" i="1" l="1"/>
  <c r="G53" i="1" l="1"/>
  <c r="K49" i="1"/>
  <c r="G9" i="2" l="1"/>
  <c r="I48" i="1" l="1"/>
  <c r="F48" i="1"/>
  <c r="F49" i="1" s="1"/>
  <c r="E48" i="1"/>
  <c r="E49" i="1" s="1"/>
  <c r="I47" i="1"/>
  <c r="L46" i="1"/>
  <c r="I46" i="1"/>
  <c r="N45" i="1"/>
  <c r="F45" i="1"/>
  <c r="E45" i="1"/>
  <c r="I44" i="1"/>
  <c r="I43" i="1"/>
  <c r="I42" i="1"/>
  <c r="I45" i="1" s="1"/>
  <c r="L42" i="1" s="1"/>
  <c r="N41" i="1"/>
  <c r="F41" i="1"/>
  <c r="E41" i="1"/>
  <c r="I40" i="1"/>
  <c r="I39" i="1"/>
  <c r="I38" i="1"/>
  <c r="I37" i="1"/>
  <c r="I41" i="1" s="1"/>
  <c r="L37" i="1" s="1"/>
  <c r="F36" i="1"/>
  <c r="N36" i="1" s="1"/>
  <c r="E36" i="1"/>
  <c r="I35" i="1"/>
  <c r="I34" i="1"/>
  <c r="I33" i="1"/>
  <c r="I36" i="1" s="1"/>
  <c r="L33" i="1" s="1"/>
  <c r="F32" i="1"/>
  <c r="N32" i="1" s="1"/>
  <c r="E32" i="1"/>
  <c r="I31" i="1"/>
  <c r="I30" i="1"/>
  <c r="I32" i="1" s="1"/>
  <c r="L28" i="1" s="1"/>
  <c r="I29" i="1"/>
  <c r="I28" i="1"/>
  <c r="F27" i="1"/>
  <c r="N27" i="1" s="1"/>
  <c r="E27" i="1"/>
  <c r="I26" i="1"/>
  <c r="I25" i="1"/>
  <c r="I27" i="1" s="1"/>
  <c r="L24" i="1" s="1"/>
  <c r="I24" i="1"/>
  <c r="F23" i="1"/>
  <c r="N23" i="1" s="1"/>
  <c r="E23" i="1"/>
  <c r="I22" i="1"/>
  <c r="I21" i="1"/>
  <c r="I23" i="1" s="1"/>
  <c r="L20" i="1" s="1"/>
  <c r="I20" i="1"/>
  <c r="F19" i="1"/>
  <c r="N19" i="1" s="1"/>
  <c r="E19" i="1"/>
  <c r="I18" i="1"/>
  <c r="I17" i="1"/>
  <c r="I19" i="1" s="1"/>
  <c r="L16" i="1" s="1"/>
  <c r="I16" i="1"/>
  <c r="F15" i="1"/>
  <c r="N15" i="1" s="1"/>
  <c r="E15" i="1"/>
  <c r="I14" i="1"/>
  <c r="I13" i="1"/>
  <c r="I12" i="1"/>
  <c r="I11" i="1"/>
  <c r="I15" i="1" s="1"/>
  <c r="L11" i="1" s="1"/>
  <c r="N10" i="1"/>
  <c r="I10" i="1"/>
  <c r="L7" i="1" s="1"/>
  <c r="F10" i="1"/>
  <c r="E10" i="1"/>
  <c r="I9" i="1"/>
  <c r="I8" i="1"/>
  <c r="I7" i="1"/>
  <c r="N6" i="1"/>
  <c r="I6" i="1"/>
  <c r="L5" i="1" s="1"/>
  <c r="F6" i="1"/>
  <c r="E6" i="1"/>
  <c r="I5" i="1"/>
  <c r="I49" i="1" l="1"/>
  <c r="N49" i="1"/>
  <c r="N48" i="1"/>
</calcChain>
</file>

<file path=xl/sharedStrings.xml><?xml version="1.0" encoding="utf-8"?>
<sst xmlns="http://schemas.openxmlformats.org/spreadsheetml/2006/main" count="137" uniqueCount="79">
  <si>
    <t>ПРИЛОЖЕНИЕ №1</t>
  </si>
  <si>
    <t>Към договор № ………за извършване на дейности в ДГТ от обект 2012</t>
  </si>
  <si>
    <t>Обект</t>
  </si>
  <si>
    <t>Отдел и подотдел</t>
  </si>
  <si>
    <t>Дървесен вид</t>
  </si>
  <si>
    <t>Сортимент</t>
  </si>
  <si>
    <t>Прогнозно количество дървесина пл.м3</t>
  </si>
  <si>
    <t>Прогнозно количество дървесина простр.м3</t>
  </si>
  <si>
    <t>Стойност на услугата сеч и извоз  лв./пл.м3</t>
  </si>
  <si>
    <t>Стойност на услугата сеч и извоз  лв./пр.м3</t>
  </si>
  <si>
    <t>Обща стойност в лв. без ДДС</t>
  </si>
  <si>
    <t>Единична цена транспортиране до тир станция лева/тон без ДДС</t>
  </si>
  <si>
    <t>Прогнозна стойност на услугата транспортиране до тир станция лева/тон без ДДС</t>
  </si>
  <si>
    <t>Прогнозна обща стойност лева без ДДС</t>
  </si>
  <si>
    <t>9/е</t>
  </si>
  <si>
    <t>цер изд.</t>
  </si>
  <si>
    <t>Дърва за огрев</t>
  </si>
  <si>
    <t>Общо за отдела</t>
  </si>
  <si>
    <t>10/ж</t>
  </si>
  <si>
    <t>цер</t>
  </si>
  <si>
    <t>явор</t>
  </si>
  <si>
    <t>акация</t>
  </si>
  <si>
    <t>12/в</t>
  </si>
  <si>
    <t>глд</t>
  </si>
  <si>
    <t>Едра трупи от 18-29см</t>
  </si>
  <si>
    <t>Едра техн. дървесина</t>
  </si>
  <si>
    <t>Средна техн.дървесина</t>
  </si>
  <si>
    <t>31/и</t>
  </si>
  <si>
    <t>Дребна техн.дървесина</t>
  </si>
  <si>
    <t>31/ч</t>
  </si>
  <si>
    <t>1982/а</t>
  </si>
  <si>
    <t>ясен</t>
  </si>
  <si>
    <t>липа</t>
  </si>
  <si>
    <t>1996/а</t>
  </si>
  <si>
    <t>2073/а</t>
  </si>
  <si>
    <t>ам.ясен</t>
  </si>
  <si>
    <t>Дребна техн. дървес.</t>
  </si>
  <si>
    <t>2273/а</t>
  </si>
  <si>
    <t>мжд</t>
  </si>
  <si>
    <t>2291/а</t>
  </si>
  <si>
    <t>др.вис</t>
  </si>
  <si>
    <t>2294/а</t>
  </si>
  <si>
    <t>Всичко за позицията</t>
  </si>
  <si>
    <t>ПРИЛОЖЕНИЕ № 3</t>
  </si>
  <si>
    <t>ОБЕКТ №</t>
  </si>
  <si>
    <t>Отдел, подотдел</t>
  </si>
  <si>
    <t>тримесечие-  -  2020 г./пл.куб.м.</t>
  </si>
  <si>
    <t>OБЩО</t>
  </si>
  <si>
    <t>I</t>
  </si>
  <si>
    <t>II</t>
  </si>
  <si>
    <t>III</t>
  </si>
  <si>
    <t>IV</t>
  </si>
  <si>
    <t>№ 2012</t>
  </si>
  <si>
    <t>9-е,10-ж,12-в,31-н,31-ч,1982-а,1996-а,2073-а,2273-а,2291-а,2294-а</t>
  </si>
  <si>
    <t>Към договор № ……………....за за извършване на дейности в ДГТ от Обект № 2012</t>
  </si>
  <si>
    <t>ПРИЛОЖЕНИЕ № 2</t>
  </si>
  <si>
    <t>Забележка : Сортиментите, които следва да се добият са със следните размери, съгласно БДС :</t>
  </si>
  <si>
    <t>Дължина – м.</t>
  </si>
  <si>
    <t>Диаметър – см.</t>
  </si>
  <si>
    <t>Колове</t>
  </si>
  <si>
    <t>1,50м до 3,0м.;</t>
  </si>
  <si>
    <t>8 -17 см</t>
  </si>
  <si>
    <t>над 18 см</t>
  </si>
  <si>
    <t>Средна техн. дървесина</t>
  </si>
  <si>
    <t>14 -18 см</t>
  </si>
  <si>
    <t>Дребна техн. дървесина</t>
  </si>
  <si>
    <t>до 14 см</t>
  </si>
  <si>
    <t xml:space="preserve">Дърва за огрев </t>
  </si>
  <si>
    <t>от 4см до 30 см</t>
  </si>
  <si>
    <t>Към договор № ……………….за извършване на дейности в ДГТ от Обект № 2012</t>
  </si>
  <si>
    <t>1.00м до 3,25м;</t>
  </si>
  <si>
    <t xml:space="preserve">Едра трупи за бичене </t>
  </si>
  <si>
    <t>18-29 см</t>
  </si>
  <si>
    <t>1,00м до 2,00м;</t>
  </si>
  <si>
    <t xml:space="preserve">Технологична от дърва </t>
  </si>
  <si>
    <t>Общо</t>
  </si>
  <si>
    <t>тона</t>
  </si>
  <si>
    <t>глд,цер,др</t>
  </si>
  <si>
    <t>Всичко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</si>
</sst>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74">
    <xf numFmtId="0" fontId="0" fillId="0" borderId="0" xfId="0"/>
    <xf numFmtId="0" fontId="1" fillId="0" borderId="0" xfId="0" applyFont="1" applyAlignment="1"/>
    <xf numFmtId="0" fontId="0" fillId="0" borderId="1" xfId="0" applyBorder="1" applyAlignment="1"/>
    <xf numFmtId="0" fontId="0" fillId="0" borderId="0" xfId="0" applyBorder="1" applyAlignment="1"/>
    <xf numFmtId="0" fontId="0" fillId="0" borderId="2" xfId="0" applyBorder="1" applyAlignment="1"/>
    <xf numFmtId="0" fontId="2" fillId="0" borderId="0" xfId="0" applyFont="1"/>
    <xf numFmtId="0" fontId="4" fillId="0" borderId="3" xfId="1" applyNumberFormat="1" applyFont="1" applyFill="1" applyBorder="1" applyAlignment="1" applyProtection="1">
      <alignment horizontal="center" vertical="center" textRotation="90"/>
    </xf>
    <xf numFmtId="0" fontId="4" fillId="0" borderId="4" xfId="1" applyNumberFormat="1" applyFont="1" applyFill="1" applyBorder="1" applyAlignment="1" applyProtection="1">
      <alignment horizontal="center" vertical="center" textRotation="90" wrapText="1"/>
    </xf>
    <xf numFmtId="0" fontId="4" fillId="0" borderId="4" xfId="1" applyNumberFormat="1" applyFont="1" applyFill="1" applyBorder="1" applyAlignment="1" applyProtection="1">
      <alignment horizontal="center" vertical="center" textRotation="90"/>
    </xf>
    <xf numFmtId="0" fontId="4" fillId="0" borderId="4" xfId="0" applyNumberFormat="1" applyFont="1" applyFill="1" applyBorder="1" applyAlignment="1" applyProtection="1">
      <alignment horizontal="center" vertical="center" textRotation="90" wrapText="1"/>
    </xf>
    <xf numFmtId="2" fontId="4" fillId="0" borderId="4" xfId="0" applyNumberFormat="1" applyFont="1" applyFill="1" applyBorder="1" applyAlignment="1" applyProtection="1">
      <alignment horizontal="center" vertic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textRotation="90" wrapText="1"/>
    </xf>
    <xf numFmtId="0" fontId="5" fillId="0" borderId="0" xfId="0" applyFont="1" applyFill="1" applyAlignment="1">
      <alignment horizontal="center" vertical="center" textRotation="90"/>
    </xf>
    <xf numFmtId="0" fontId="4" fillId="0" borderId="6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6" xfId="1" applyNumberFormat="1" applyFont="1" applyFill="1" applyBorder="1" applyAlignment="1" applyProtection="1">
      <alignment horizontal="center" vertical="center"/>
    </xf>
    <xf numFmtId="1" fontId="6" fillId="0" borderId="6" xfId="1" applyNumberFormat="1" applyFont="1" applyFill="1" applyBorder="1" applyAlignment="1" applyProtection="1">
      <alignment horizontal="center" vertical="top"/>
    </xf>
    <xf numFmtId="2" fontId="6" fillId="0" borderId="6" xfId="0" applyNumberFormat="1" applyFont="1" applyFill="1" applyBorder="1"/>
    <xf numFmtId="164" fontId="6" fillId="0" borderId="6" xfId="0" applyNumberFormat="1" applyFont="1" applyFill="1" applyBorder="1" applyAlignment="1">
      <alignment horizontal="right"/>
    </xf>
    <xf numFmtId="0" fontId="4" fillId="0" borderId="8" xfId="1" applyFont="1" applyFill="1" applyBorder="1" applyAlignment="1"/>
    <xf numFmtId="0" fontId="4" fillId="0" borderId="8" xfId="1" applyNumberFormat="1" applyFont="1" applyFill="1" applyBorder="1" applyAlignment="1" applyProtection="1">
      <alignment horizontal="center" vertical="top"/>
    </xf>
    <xf numFmtId="164" fontId="4" fillId="0" borderId="8" xfId="1" applyNumberFormat="1" applyFont="1" applyFill="1" applyBorder="1" applyAlignment="1" applyProtection="1">
      <alignment horizontal="right" vertical="top"/>
    </xf>
    <xf numFmtId="0" fontId="6" fillId="0" borderId="8" xfId="1" applyFont="1" applyFill="1" applyBorder="1" applyAlignment="1">
      <alignment horizontal="center" vertical="center"/>
    </xf>
    <xf numFmtId="0" fontId="6" fillId="0" borderId="8" xfId="1" applyNumberFormat="1" applyFont="1" applyFill="1" applyBorder="1" applyAlignment="1" applyProtection="1">
      <alignment horizontal="center" vertical="center"/>
    </xf>
    <xf numFmtId="1" fontId="6" fillId="0" borderId="8" xfId="1" applyNumberFormat="1" applyFont="1" applyFill="1" applyBorder="1" applyAlignment="1" applyProtection="1">
      <alignment horizontal="center" vertical="top"/>
    </xf>
    <xf numFmtId="2" fontId="6" fillId="0" borderId="8" xfId="0" applyNumberFormat="1" applyFont="1" applyFill="1" applyBorder="1"/>
    <xf numFmtId="164" fontId="6" fillId="0" borderId="8" xfId="0" applyNumberFormat="1" applyFont="1" applyFill="1" applyBorder="1" applyAlignment="1">
      <alignment horizontal="right"/>
    </xf>
    <xf numFmtId="0" fontId="4" fillId="0" borderId="8" xfId="1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1" fontId="4" fillId="0" borderId="8" xfId="1" applyNumberFormat="1" applyFont="1" applyFill="1" applyBorder="1" applyAlignment="1" applyProtection="1">
      <alignment horizontal="center" vertical="top"/>
    </xf>
    <xf numFmtId="0" fontId="6" fillId="0" borderId="8" xfId="1" applyFont="1" applyFill="1" applyBorder="1" applyAlignment="1">
      <alignment horizontal="center" vertical="top"/>
    </xf>
    <xf numFmtId="0" fontId="6" fillId="0" borderId="8" xfId="1" applyNumberFormat="1" applyFont="1" applyFill="1" applyBorder="1" applyAlignment="1" applyProtection="1">
      <alignment horizontal="center" vertical="top"/>
    </xf>
    <xf numFmtId="0" fontId="7" fillId="0" borderId="8" xfId="0" applyFont="1" applyFill="1" applyBorder="1"/>
    <xf numFmtId="2" fontId="7" fillId="0" borderId="8" xfId="0" applyNumberFormat="1" applyFont="1" applyFill="1" applyBorder="1"/>
    <xf numFmtId="164" fontId="7" fillId="0" borderId="8" xfId="0" applyNumberFormat="1" applyFont="1" applyFill="1" applyBorder="1" applyAlignment="1">
      <alignment horizontal="right"/>
    </xf>
    <xf numFmtId="164" fontId="1" fillId="0" borderId="8" xfId="0" applyNumberFormat="1" applyFont="1" applyFill="1" applyBorder="1" applyAlignment="1">
      <alignment horizontal="right"/>
    </xf>
    <xf numFmtId="0" fontId="1" fillId="0" borderId="8" xfId="0" applyFont="1" applyBorder="1" applyAlignment="1">
      <alignment horizontal="center"/>
    </xf>
    <xf numFmtId="164" fontId="2" fillId="0" borderId="8" xfId="0" applyNumberFormat="1" applyFont="1" applyBorder="1"/>
    <xf numFmtId="0" fontId="2" fillId="0" borderId="0" xfId="0" applyFont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/>
    </xf>
    <xf numFmtId="0" fontId="4" fillId="0" borderId="8" xfId="1" applyNumberFormat="1" applyFont="1" applyFill="1" applyBorder="1" applyAlignment="1" applyProtection="1">
      <alignment horizontal="left" vertical="top"/>
    </xf>
    <xf numFmtId="0" fontId="4" fillId="0" borderId="8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6" xfId="1" applyNumberFormat="1" applyFont="1" applyFill="1" applyBorder="1" applyAlignment="1" applyProtection="1">
      <alignment horizontal="center" vertical="center"/>
    </xf>
    <xf numFmtId="0" fontId="4" fillId="0" borderId="8" xfId="1" applyNumberFormat="1" applyFont="1" applyFill="1" applyBorder="1" applyAlignment="1" applyProtection="1">
      <alignment horizontal="center" vertical="center"/>
    </xf>
    <xf numFmtId="0" fontId="1" fillId="0" borderId="6" xfId="0" applyFont="1" applyBorder="1" applyAlignment="1">
      <alignment horizontal="center"/>
    </xf>
    <xf numFmtId="0" fontId="4" fillId="0" borderId="8" xfId="1" applyFont="1" applyFill="1" applyBorder="1" applyAlignment="1">
      <alignment horizontal="center" vertical="top"/>
    </xf>
    <xf numFmtId="164" fontId="2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</cellXfs>
  <cellStyles count="2">
    <cellStyle name="Normal 2" xfId="1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tabSelected="1" topLeftCell="A38" workbookViewId="0">
      <selection activeCell="F55" sqref="F55"/>
    </sheetView>
  </sheetViews>
  <sheetFormatPr defaultRowHeight="14.4" x14ac:dyDescent="0.3"/>
  <cols>
    <col min="1" max="1" width="7.109375" customWidth="1"/>
    <col min="2" max="2" width="7" customWidth="1"/>
    <col min="4" max="4" width="23.6640625" customWidth="1"/>
    <col min="7" max="7" width="8" customWidth="1"/>
    <col min="8" max="8" width="7.109375" customWidth="1"/>
    <col min="9" max="9" width="8.33203125" customWidth="1"/>
    <col min="10" max="10" width="10" customWidth="1"/>
    <col min="11" max="11" width="10.109375" customWidth="1"/>
    <col min="12" max="12" width="10" style="5" customWidth="1"/>
    <col min="14" max="14" width="9.44140625" hidden="1" customWidth="1"/>
  </cols>
  <sheetData>
    <row r="1" spans="1:14" ht="15.6" x14ac:dyDescent="0.3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1"/>
      <c r="N1" s="1"/>
    </row>
    <row r="2" spans="1:14" ht="15.6" x14ac:dyDescent="0.3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1"/>
      <c r="N2" s="1"/>
    </row>
    <row r="3" spans="1:14" ht="15" thickBot="1" x14ac:dyDescent="0.35">
      <c r="A3" s="2"/>
      <c r="B3" s="3"/>
      <c r="C3" s="3"/>
      <c r="D3" s="3"/>
      <c r="E3" s="3"/>
      <c r="F3" s="3"/>
      <c r="G3" s="3"/>
      <c r="H3" s="3"/>
      <c r="I3" s="4"/>
    </row>
    <row r="4" spans="1:14" s="13" customFormat="1" ht="168" customHeight="1" thickBot="1" x14ac:dyDescent="0.35">
      <c r="A4" s="6" t="s">
        <v>2</v>
      </c>
      <c r="B4" s="7" t="s">
        <v>3</v>
      </c>
      <c r="C4" s="7" t="s">
        <v>4</v>
      </c>
      <c r="D4" s="8" t="s">
        <v>5</v>
      </c>
      <c r="E4" s="7" t="s">
        <v>6</v>
      </c>
      <c r="F4" s="9" t="s">
        <v>7</v>
      </c>
      <c r="G4" s="10" t="s">
        <v>8</v>
      </c>
      <c r="H4" s="10" t="s">
        <v>9</v>
      </c>
      <c r="I4" s="7" t="s">
        <v>10</v>
      </c>
      <c r="J4" s="11" t="s">
        <v>11</v>
      </c>
      <c r="K4" s="11" t="s">
        <v>12</v>
      </c>
      <c r="L4" s="12" t="s">
        <v>13</v>
      </c>
    </row>
    <row r="5" spans="1:14" ht="15.6" x14ac:dyDescent="0.3">
      <c r="A5" s="56">
        <v>2012</v>
      </c>
      <c r="B5" s="14" t="s">
        <v>14</v>
      </c>
      <c r="C5" s="15" t="s">
        <v>15</v>
      </c>
      <c r="D5" s="16" t="s">
        <v>16</v>
      </c>
      <c r="E5" s="17">
        <v>141</v>
      </c>
      <c r="F5" s="18">
        <v>256</v>
      </c>
      <c r="G5" s="19"/>
      <c r="H5" s="19">
        <v>14</v>
      </c>
      <c r="I5" s="20">
        <f>F5*H5</f>
        <v>3584</v>
      </c>
      <c r="J5" s="58">
        <v>18.5</v>
      </c>
      <c r="K5" s="58">
        <v>2850</v>
      </c>
      <c r="L5" s="60">
        <f>K5+I6</f>
        <v>6434</v>
      </c>
    </row>
    <row r="6" spans="1:14" ht="15.6" x14ac:dyDescent="0.3">
      <c r="A6" s="57"/>
      <c r="B6" s="21" t="s">
        <v>17</v>
      </c>
      <c r="C6" s="21"/>
      <c r="D6" s="21"/>
      <c r="E6" s="22">
        <f>SUM(E5)</f>
        <v>141</v>
      </c>
      <c r="F6" s="22">
        <f>SUM(F5)</f>
        <v>256</v>
      </c>
      <c r="G6" s="22"/>
      <c r="H6" s="22"/>
      <c r="I6" s="23">
        <f t="shared" ref="I6" si="0">SUM(I5)</f>
        <v>3584</v>
      </c>
      <c r="J6" s="54"/>
      <c r="K6" s="54"/>
      <c r="L6" s="50"/>
      <c r="N6">
        <f>K5/F6</f>
        <v>11.1328125</v>
      </c>
    </row>
    <row r="7" spans="1:14" ht="15.6" x14ac:dyDescent="0.3">
      <c r="A7" s="57"/>
      <c r="B7" s="52" t="s">
        <v>18</v>
      </c>
      <c r="C7" s="24" t="s">
        <v>19</v>
      </c>
      <c r="D7" s="24" t="s">
        <v>16</v>
      </c>
      <c r="E7" s="25">
        <v>27</v>
      </c>
      <c r="F7" s="26">
        <v>49</v>
      </c>
      <c r="G7" s="27"/>
      <c r="H7" s="27">
        <v>14</v>
      </c>
      <c r="I7" s="28">
        <f>F7*H7</f>
        <v>686</v>
      </c>
      <c r="J7" s="54">
        <v>22</v>
      </c>
      <c r="K7" s="54">
        <v>735</v>
      </c>
      <c r="L7" s="50">
        <f>K7+I10</f>
        <v>1771</v>
      </c>
    </row>
    <row r="8" spans="1:14" ht="15.6" x14ac:dyDescent="0.3">
      <c r="A8" s="57"/>
      <c r="B8" s="52"/>
      <c r="C8" s="24" t="s">
        <v>20</v>
      </c>
      <c r="D8" s="24" t="s">
        <v>16</v>
      </c>
      <c r="E8" s="25">
        <v>4</v>
      </c>
      <c r="F8" s="26">
        <v>7</v>
      </c>
      <c r="G8" s="27"/>
      <c r="H8" s="27">
        <v>14</v>
      </c>
      <c r="I8" s="28">
        <f t="shared" ref="I8:I9" si="1">F8*H8</f>
        <v>98</v>
      </c>
      <c r="J8" s="54"/>
      <c r="K8" s="54"/>
      <c r="L8" s="50"/>
    </row>
    <row r="9" spans="1:14" ht="15.6" x14ac:dyDescent="0.3">
      <c r="A9" s="57"/>
      <c r="B9" s="52"/>
      <c r="C9" s="24" t="s">
        <v>21</v>
      </c>
      <c r="D9" s="24" t="s">
        <v>16</v>
      </c>
      <c r="E9" s="25">
        <v>10</v>
      </c>
      <c r="F9" s="26">
        <v>18</v>
      </c>
      <c r="G9" s="27"/>
      <c r="H9" s="27">
        <v>14</v>
      </c>
      <c r="I9" s="28">
        <f t="shared" si="1"/>
        <v>252</v>
      </c>
      <c r="J9" s="54"/>
      <c r="K9" s="54"/>
      <c r="L9" s="50"/>
    </row>
    <row r="10" spans="1:14" ht="15.6" x14ac:dyDescent="0.3">
      <c r="A10" s="57"/>
      <c r="B10" s="29" t="s">
        <v>17</v>
      </c>
      <c r="C10" s="29"/>
      <c r="D10" s="29"/>
      <c r="E10" s="22">
        <f>SUM(E7:E9)</f>
        <v>41</v>
      </c>
      <c r="F10" s="22">
        <f>SUM(F7:F9)</f>
        <v>74</v>
      </c>
      <c r="G10" s="27"/>
      <c r="H10" s="27"/>
      <c r="I10" s="30">
        <f>SUM(I7:I9)</f>
        <v>1036</v>
      </c>
      <c r="J10" s="54"/>
      <c r="K10" s="54"/>
      <c r="L10" s="50"/>
      <c r="N10">
        <f>K7/F10</f>
        <v>9.9324324324324316</v>
      </c>
    </row>
    <row r="11" spans="1:14" ht="15.6" x14ac:dyDescent="0.3">
      <c r="A11" s="57"/>
      <c r="B11" s="52" t="s">
        <v>22</v>
      </c>
      <c r="C11" s="53" t="s">
        <v>23</v>
      </c>
      <c r="D11" s="24" t="s">
        <v>24</v>
      </c>
      <c r="E11" s="25">
        <v>26</v>
      </c>
      <c r="F11" s="26">
        <v>0</v>
      </c>
      <c r="G11" s="27">
        <v>23</v>
      </c>
      <c r="H11" s="27"/>
      <c r="I11" s="28">
        <f>E11*G11</f>
        <v>598</v>
      </c>
      <c r="J11" s="54">
        <v>18.5</v>
      </c>
      <c r="K11" s="54">
        <v>3900</v>
      </c>
      <c r="L11" s="50">
        <f>K11+I15</f>
        <v>9074</v>
      </c>
    </row>
    <row r="12" spans="1:14" ht="15.6" x14ac:dyDescent="0.3">
      <c r="A12" s="57"/>
      <c r="B12" s="52"/>
      <c r="C12" s="53"/>
      <c r="D12" s="24" t="s">
        <v>25</v>
      </c>
      <c r="E12" s="25">
        <v>8</v>
      </c>
      <c r="F12" s="26">
        <v>13</v>
      </c>
      <c r="G12" s="27"/>
      <c r="H12" s="27">
        <v>13</v>
      </c>
      <c r="I12" s="28">
        <f>F12*H12</f>
        <v>169</v>
      </c>
      <c r="J12" s="54"/>
      <c r="K12" s="54"/>
      <c r="L12" s="50"/>
    </row>
    <row r="13" spans="1:14" ht="15.6" x14ac:dyDescent="0.3">
      <c r="A13" s="57"/>
      <c r="B13" s="52"/>
      <c r="C13" s="53"/>
      <c r="D13" s="24" t="s">
        <v>26</v>
      </c>
      <c r="E13" s="25">
        <v>22</v>
      </c>
      <c r="F13" s="26">
        <v>37</v>
      </c>
      <c r="G13" s="27"/>
      <c r="H13" s="27">
        <v>13</v>
      </c>
      <c r="I13" s="28">
        <f t="shared" ref="I13:I14" si="2">F13*H13</f>
        <v>481</v>
      </c>
      <c r="J13" s="54"/>
      <c r="K13" s="54"/>
      <c r="L13" s="50"/>
    </row>
    <row r="14" spans="1:14" ht="15.6" x14ac:dyDescent="0.3">
      <c r="A14" s="57"/>
      <c r="B14" s="52"/>
      <c r="C14" s="53"/>
      <c r="D14" s="24" t="s">
        <v>16</v>
      </c>
      <c r="E14" s="25">
        <v>166</v>
      </c>
      <c r="F14" s="26">
        <v>302</v>
      </c>
      <c r="G14" s="27"/>
      <c r="H14" s="27">
        <v>13</v>
      </c>
      <c r="I14" s="28">
        <f t="shared" si="2"/>
        <v>3926</v>
      </c>
      <c r="J14" s="54"/>
      <c r="K14" s="54"/>
      <c r="L14" s="50"/>
    </row>
    <row r="15" spans="1:14" ht="15.6" x14ac:dyDescent="0.3">
      <c r="A15" s="57"/>
      <c r="B15" s="29" t="s">
        <v>17</v>
      </c>
      <c r="C15" s="29"/>
      <c r="D15" s="29"/>
      <c r="E15" s="22">
        <f>SUM(E11:E14)</f>
        <v>222</v>
      </c>
      <c r="F15" s="31">
        <f>SUM(F11:F14)</f>
        <v>352</v>
      </c>
      <c r="G15" s="27"/>
      <c r="H15" s="27"/>
      <c r="I15" s="30">
        <f>SUM(I11:I14)</f>
        <v>5174</v>
      </c>
      <c r="J15" s="54"/>
      <c r="K15" s="54"/>
      <c r="L15" s="50"/>
      <c r="N15">
        <f>K11/F15</f>
        <v>11.079545454545455</v>
      </c>
    </row>
    <row r="16" spans="1:14" ht="15.6" x14ac:dyDescent="0.3">
      <c r="A16" s="57"/>
      <c r="B16" s="52" t="s">
        <v>27</v>
      </c>
      <c r="C16" s="53" t="s">
        <v>21</v>
      </c>
      <c r="D16" s="24" t="s">
        <v>26</v>
      </c>
      <c r="E16" s="25">
        <v>15</v>
      </c>
      <c r="F16" s="26">
        <v>25</v>
      </c>
      <c r="G16" s="27"/>
      <c r="H16" s="27">
        <v>14</v>
      </c>
      <c r="I16" s="28">
        <f>F16*H16</f>
        <v>350</v>
      </c>
      <c r="J16" s="54">
        <v>22</v>
      </c>
      <c r="K16" s="54">
        <v>1145</v>
      </c>
      <c r="L16" s="50">
        <f>K16+I19</f>
        <v>2755</v>
      </c>
    </row>
    <row r="17" spans="1:14" ht="15.6" x14ac:dyDescent="0.3">
      <c r="A17" s="57"/>
      <c r="B17" s="52"/>
      <c r="C17" s="53"/>
      <c r="D17" s="24" t="s">
        <v>28</v>
      </c>
      <c r="E17" s="25">
        <v>7</v>
      </c>
      <c r="F17" s="26">
        <v>12</v>
      </c>
      <c r="G17" s="27"/>
      <c r="H17" s="27">
        <v>14</v>
      </c>
      <c r="I17" s="28">
        <f t="shared" ref="I17:I18" si="3">F17*H17</f>
        <v>168</v>
      </c>
      <c r="J17" s="54"/>
      <c r="K17" s="54"/>
      <c r="L17" s="50"/>
    </row>
    <row r="18" spans="1:14" ht="15.6" x14ac:dyDescent="0.3">
      <c r="A18" s="57"/>
      <c r="B18" s="52"/>
      <c r="C18" s="53"/>
      <c r="D18" s="24" t="s">
        <v>16</v>
      </c>
      <c r="E18" s="25">
        <v>43</v>
      </c>
      <c r="F18" s="26">
        <v>78</v>
      </c>
      <c r="G18" s="27"/>
      <c r="H18" s="27">
        <v>14</v>
      </c>
      <c r="I18" s="28">
        <f t="shared" si="3"/>
        <v>1092</v>
      </c>
      <c r="J18" s="54"/>
      <c r="K18" s="54"/>
      <c r="L18" s="50"/>
    </row>
    <row r="19" spans="1:14" ht="15.6" x14ac:dyDescent="0.3">
      <c r="A19" s="57"/>
      <c r="B19" s="29" t="s">
        <v>17</v>
      </c>
      <c r="C19" s="29"/>
      <c r="D19" s="29"/>
      <c r="E19" s="22">
        <f>SUM(E16:E18)</f>
        <v>65</v>
      </c>
      <c r="F19" s="22">
        <f>SUM(F16:F18)</f>
        <v>115</v>
      </c>
      <c r="G19" s="22"/>
      <c r="H19" s="22"/>
      <c r="I19" s="23">
        <f>SUM(I16:I18)</f>
        <v>1610</v>
      </c>
      <c r="J19" s="54"/>
      <c r="K19" s="54"/>
      <c r="L19" s="50"/>
      <c r="N19">
        <f>K16/F19</f>
        <v>9.9565217391304355</v>
      </c>
    </row>
    <row r="20" spans="1:14" ht="15.6" x14ac:dyDescent="0.3">
      <c r="A20" s="57"/>
      <c r="B20" s="52" t="s">
        <v>29</v>
      </c>
      <c r="C20" s="53" t="s">
        <v>21</v>
      </c>
      <c r="D20" s="24" t="s">
        <v>26</v>
      </c>
      <c r="E20" s="25">
        <v>69</v>
      </c>
      <c r="F20" s="26">
        <v>115</v>
      </c>
      <c r="G20" s="27"/>
      <c r="H20" s="27">
        <v>14</v>
      </c>
      <c r="I20" s="28">
        <f>F20*H20</f>
        <v>1610</v>
      </c>
      <c r="J20" s="54">
        <v>22</v>
      </c>
      <c r="K20" s="54">
        <v>8715</v>
      </c>
      <c r="L20" s="50">
        <f>K20+I23</f>
        <v>20979</v>
      </c>
    </row>
    <row r="21" spans="1:14" ht="15.6" x14ac:dyDescent="0.3">
      <c r="A21" s="57"/>
      <c r="B21" s="52"/>
      <c r="C21" s="53"/>
      <c r="D21" s="24" t="s">
        <v>28</v>
      </c>
      <c r="E21" s="25">
        <v>55</v>
      </c>
      <c r="F21" s="26">
        <v>92</v>
      </c>
      <c r="G21" s="27"/>
      <c r="H21" s="27">
        <v>14</v>
      </c>
      <c r="I21" s="28">
        <f t="shared" ref="I21:I22" si="4">F21*H21</f>
        <v>1288</v>
      </c>
      <c r="J21" s="54"/>
      <c r="K21" s="54"/>
      <c r="L21" s="50"/>
    </row>
    <row r="22" spans="1:14" ht="15.6" x14ac:dyDescent="0.3">
      <c r="A22" s="57"/>
      <c r="B22" s="52"/>
      <c r="C22" s="53"/>
      <c r="D22" s="24" t="s">
        <v>16</v>
      </c>
      <c r="E22" s="25">
        <v>368</v>
      </c>
      <c r="F22" s="26">
        <v>669</v>
      </c>
      <c r="G22" s="27"/>
      <c r="H22" s="27">
        <v>14</v>
      </c>
      <c r="I22" s="28">
        <f t="shared" si="4"/>
        <v>9366</v>
      </c>
      <c r="J22" s="54"/>
      <c r="K22" s="54"/>
      <c r="L22" s="50"/>
    </row>
    <row r="23" spans="1:14" ht="15.6" x14ac:dyDescent="0.3">
      <c r="A23" s="57"/>
      <c r="B23" s="29" t="s">
        <v>17</v>
      </c>
      <c r="C23" s="29"/>
      <c r="D23" s="29"/>
      <c r="E23" s="22">
        <f>SUM(E20:E22)</f>
        <v>492</v>
      </c>
      <c r="F23" s="22">
        <f>SUM(F20:F22)</f>
        <v>876</v>
      </c>
      <c r="G23" s="22"/>
      <c r="H23" s="22"/>
      <c r="I23" s="23">
        <f>SUM(I20:I22)</f>
        <v>12264</v>
      </c>
      <c r="J23" s="54"/>
      <c r="K23" s="54"/>
      <c r="L23" s="50"/>
      <c r="N23">
        <f>K20/F23</f>
        <v>9.9486301369863011</v>
      </c>
    </row>
    <row r="24" spans="1:14" ht="15.6" x14ac:dyDescent="0.3">
      <c r="A24" s="57"/>
      <c r="B24" s="59" t="s">
        <v>30</v>
      </c>
      <c r="C24" s="32" t="s">
        <v>31</v>
      </c>
      <c r="D24" s="24" t="s">
        <v>16</v>
      </c>
      <c r="E24" s="33">
        <v>32</v>
      </c>
      <c r="F24" s="26">
        <v>58</v>
      </c>
      <c r="G24" s="34"/>
      <c r="H24" s="35">
        <v>14</v>
      </c>
      <c r="I24" s="36">
        <f>F24*H24</f>
        <v>812</v>
      </c>
      <c r="J24" s="54">
        <v>22</v>
      </c>
      <c r="K24" s="54">
        <v>695</v>
      </c>
      <c r="L24" s="50">
        <f>K24+I27</f>
        <v>1675</v>
      </c>
    </row>
    <row r="25" spans="1:14" ht="15.6" x14ac:dyDescent="0.3">
      <c r="A25" s="57"/>
      <c r="B25" s="59"/>
      <c r="C25" s="32" t="s">
        <v>32</v>
      </c>
      <c r="D25" s="24" t="s">
        <v>16</v>
      </c>
      <c r="E25" s="33">
        <v>4</v>
      </c>
      <c r="F25" s="26">
        <v>7</v>
      </c>
      <c r="G25" s="34"/>
      <c r="H25" s="35">
        <v>14</v>
      </c>
      <c r="I25" s="36">
        <f t="shared" ref="I25:I26" si="5">F25*H25</f>
        <v>98</v>
      </c>
      <c r="J25" s="54"/>
      <c r="K25" s="54"/>
      <c r="L25" s="50"/>
    </row>
    <row r="26" spans="1:14" ht="15.6" x14ac:dyDescent="0.3">
      <c r="A26" s="57"/>
      <c r="B26" s="59"/>
      <c r="C26" s="32" t="s">
        <v>23</v>
      </c>
      <c r="D26" s="24" t="s">
        <v>16</v>
      </c>
      <c r="E26" s="33">
        <v>3</v>
      </c>
      <c r="F26" s="26">
        <v>5</v>
      </c>
      <c r="G26" s="34"/>
      <c r="H26" s="35">
        <v>14</v>
      </c>
      <c r="I26" s="36">
        <f t="shared" si="5"/>
        <v>70</v>
      </c>
      <c r="J26" s="54"/>
      <c r="K26" s="54"/>
      <c r="L26" s="50"/>
    </row>
    <row r="27" spans="1:14" ht="15.6" x14ac:dyDescent="0.3">
      <c r="A27" s="57"/>
      <c r="B27" s="21" t="s">
        <v>17</v>
      </c>
      <c r="C27" s="21"/>
      <c r="D27" s="21"/>
      <c r="E27" s="22">
        <f>SUM(E24:E26)</f>
        <v>39</v>
      </c>
      <c r="F27" s="31">
        <f>SUM(F24:F26)</f>
        <v>70</v>
      </c>
      <c r="G27" s="34"/>
      <c r="H27" s="35"/>
      <c r="I27" s="37">
        <f>SUM(I24:I26)</f>
        <v>980</v>
      </c>
      <c r="J27" s="54"/>
      <c r="K27" s="54"/>
      <c r="L27" s="50"/>
      <c r="N27">
        <f>K24/F27</f>
        <v>9.9285714285714288</v>
      </c>
    </row>
    <row r="28" spans="1:14" ht="15.6" x14ac:dyDescent="0.3">
      <c r="A28" s="57"/>
      <c r="B28" s="52" t="s">
        <v>33</v>
      </c>
      <c r="C28" s="53" t="s">
        <v>23</v>
      </c>
      <c r="D28" s="24" t="s">
        <v>25</v>
      </c>
      <c r="E28" s="25">
        <v>24</v>
      </c>
      <c r="F28" s="26">
        <v>40</v>
      </c>
      <c r="G28" s="27"/>
      <c r="H28" s="27">
        <v>13</v>
      </c>
      <c r="I28" s="28">
        <f>F28*H28</f>
        <v>520</v>
      </c>
      <c r="J28" s="54">
        <v>18.5</v>
      </c>
      <c r="K28" s="54">
        <v>3775</v>
      </c>
      <c r="L28" s="50">
        <f>K28+I32</f>
        <v>8364</v>
      </c>
    </row>
    <row r="29" spans="1:14" ht="15.6" x14ac:dyDescent="0.3">
      <c r="A29" s="57"/>
      <c r="B29" s="52"/>
      <c r="C29" s="53"/>
      <c r="D29" s="24" t="s">
        <v>26</v>
      </c>
      <c r="E29" s="25">
        <v>4</v>
      </c>
      <c r="F29" s="26">
        <v>7</v>
      </c>
      <c r="G29" s="27"/>
      <c r="H29" s="27">
        <v>13</v>
      </c>
      <c r="I29" s="28">
        <f t="shared" ref="I29:I31" si="6">F29*H29</f>
        <v>91</v>
      </c>
      <c r="J29" s="54"/>
      <c r="K29" s="54"/>
      <c r="L29" s="50"/>
    </row>
    <row r="30" spans="1:14" ht="15.6" x14ac:dyDescent="0.3">
      <c r="A30" s="57"/>
      <c r="B30" s="52"/>
      <c r="C30" s="53"/>
      <c r="D30" s="24" t="s">
        <v>16</v>
      </c>
      <c r="E30" s="25">
        <v>107</v>
      </c>
      <c r="F30" s="26">
        <v>195</v>
      </c>
      <c r="G30" s="27"/>
      <c r="H30" s="27">
        <v>13</v>
      </c>
      <c r="I30" s="28">
        <f t="shared" si="6"/>
        <v>2535</v>
      </c>
      <c r="J30" s="54"/>
      <c r="K30" s="54"/>
      <c r="L30" s="50"/>
    </row>
    <row r="31" spans="1:14" ht="15.6" x14ac:dyDescent="0.3">
      <c r="A31" s="57"/>
      <c r="B31" s="52"/>
      <c r="C31" s="24" t="s">
        <v>21</v>
      </c>
      <c r="D31" s="24" t="s">
        <v>16</v>
      </c>
      <c r="E31" s="25">
        <v>61</v>
      </c>
      <c r="F31" s="26">
        <v>111</v>
      </c>
      <c r="G31" s="27"/>
      <c r="H31" s="27">
        <v>13</v>
      </c>
      <c r="I31" s="28">
        <f t="shared" si="6"/>
        <v>1443</v>
      </c>
      <c r="J31" s="54"/>
      <c r="K31" s="54"/>
      <c r="L31" s="50"/>
    </row>
    <row r="32" spans="1:14" ht="15.6" x14ac:dyDescent="0.3">
      <c r="A32" s="57"/>
      <c r="B32" s="29" t="s">
        <v>17</v>
      </c>
      <c r="C32" s="29"/>
      <c r="D32" s="29"/>
      <c r="E32" s="22">
        <f>SUM(E28:E31)</f>
        <v>196</v>
      </c>
      <c r="F32" s="31">
        <f>SUM(F28:F31)</f>
        <v>353</v>
      </c>
      <c r="G32" s="27"/>
      <c r="H32" s="27"/>
      <c r="I32" s="30">
        <f>SUM(I28:I31)</f>
        <v>4589</v>
      </c>
      <c r="J32" s="54"/>
      <c r="K32" s="54"/>
      <c r="L32" s="50"/>
      <c r="N32">
        <f>K28/F32</f>
        <v>10.694050991501417</v>
      </c>
    </row>
    <row r="33" spans="1:14" ht="15.6" x14ac:dyDescent="0.3">
      <c r="A33" s="57"/>
      <c r="B33" s="52" t="s">
        <v>34</v>
      </c>
      <c r="C33" s="53" t="s">
        <v>35</v>
      </c>
      <c r="D33" s="24" t="s">
        <v>26</v>
      </c>
      <c r="E33" s="25">
        <v>7</v>
      </c>
      <c r="F33" s="26">
        <v>12</v>
      </c>
      <c r="G33" s="27"/>
      <c r="H33" s="27">
        <v>14</v>
      </c>
      <c r="I33" s="28">
        <f>F33*H33</f>
        <v>168</v>
      </c>
      <c r="J33" s="54">
        <v>18.5</v>
      </c>
      <c r="K33" s="54">
        <v>3300</v>
      </c>
      <c r="L33" s="50">
        <f>K33+I36</f>
        <v>7542</v>
      </c>
    </row>
    <row r="34" spans="1:14" ht="15.6" x14ac:dyDescent="0.3">
      <c r="A34" s="57"/>
      <c r="B34" s="52"/>
      <c r="C34" s="53"/>
      <c r="D34" s="24" t="s">
        <v>36</v>
      </c>
      <c r="E34" s="25">
        <v>1</v>
      </c>
      <c r="F34" s="26">
        <v>2</v>
      </c>
      <c r="G34" s="27"/>
      <c r="H34" s="27">
        <v>14</v>
      </c>
      <c r="I34" s="28">
        <f t="shared" ref="I34:I35" si="7">F34*H34</f>
        <v>28</v>
      </c>
      <c r="J34" s="54"/>
      <c r="K34" s="54"/>
      <c r="L34" s="50"/>
    </row>
    <row r="35" spans="1:14" ht="15.6" x14ac:dyDescent="0.3">
      <c r="A35" s="57"/>
      <c r="B35" s="52"/>
      <c r="C35" s="53"/>
      <c r="D35" s="24" t="s">
        <v>16</v>
      </c>
      <c r="E35" s="25">
        <v>159</v>
      </c>
      <c r="F35" s="26">
        <v>289</v>
      </c>
      <c r="G35" s="27"/>
      <c r="H35" s="27">
        <v>14</v>
      </c>
      <c r="I35" s="28">
        <f t="shared" si="7"/>
        <v>4046</v>
      </c>
      <c r="J35" s="54"/>
      <c r="K35" s="54"/>
      <c r="L35" s="50"/>
    </row>
    <row r="36" spans="1:14" ht="15.6" x14ac:dyDescent="0.3">
      <c r="A36" s="57"/>
      <c r="B36" s="29" t="s">
        <v>17</v>
      </c>
      <c r="C36" s="29"/>
      <c r="D36" s="29"/>
      <c r="E36" s="22">
        <f>SUM(E33:E35)</f>
        <v>167</v>
      </c>
      <c r="F36" s="31">
        <f>SUM(F33:F35)</f>
        <v>303</v>
      </c>
      <c r="G36" s="27"/>
      <c r="H36" s="27"/>
      <c r="I36" s="30">
        <f>SUM(I33:I35)</f>
        <v>4242</v>
      </c>
      <c r="J36" s="54"/>
      <c r="K36" s="54"/>
      <c r="L36" s="50"/>
      <c r="N36">
        <f>K33/F36</f>
        <v>10.891089108910892</v>
      </c>
    </row>
    <row r="37" spans="1:14" ht="15.6" x14ac:dyDescent="0.3">
      <c r="A37" s="57"/>
      <c r="B37" s="52" t="s">
        <v>37</v>
      </c>
      <c r="C37" s="53" t="s">
        <v>21</v>
      </c>
      <c r="D37" s="24" t="s">
        <v>26</v>
      </c>
      <c r="E37" s="25">
        <v>24</v>
      </c>
      <c r="F37" s="26">
        <v>40</v>
      </c>
      <c r="G37" s="27"/>
      <c r="H37" s="27">
        <v>14</v>
      </c>
      <c r="I37" s="28">
        <f>F37*H37</f>
        <v>560</v>
      </c>
      <c r="J37" s="54">
        <v>22</v>
      </c>
      <c r="K37" s="54">
        <v>3760</v>
      </c>
      <c r="L37" s="50">
        <f>K37+I41</f>
        <v>8884</v>
      </c>
    </row>
    <row r="38" spans="1:14" ht="15.6" x14ac:dyDescent="0.3">
      <c r="A38" s="57"/>
      <c r="B38" s="52"/>
      <c r="C38" s="53"/>
      <c r="D38" s="24" t="s">
        <v>36</v>
      </c>
      <c r="E38" s="25">
        <v>8</v>
      </c>
      <c r="F38" s="26">
        <v>13</v>
      </c>
      <c r="G38" s="27"/>
      <c r="H38" s="27">
        <v>14</v>
      </c>
      <c r="I38" s="28">
        <f t="shared" ref="I38:I40" si="8">F38*H38</f>
        <v>182</v>
      </c>
      <c r="J38" s="54"/>
      <c r="K38" s="54"/>
      <c r="L38" s="50"/>
    </row>
    <row r="39" spans="1:14" ht="15.6" x14ac:dyDescent="0.3">
      <c r="A39" s="57"/>
      <c r="B39" s="52"/>
      <c r="C39" s="53"/>
      <c r="D39" s="24" t="s">
        <v>16</v>
      </c>
      <c r="E39" s="25">
        <v>116</v>
      </c>
      <c r="F39" s="26">
        <v>211</v>
      </c>
      <c r="G39" s="27"/>
      <c r="H39" s="27">
        <v>14</v>
      </c>
      <c r="I39" s="28">
        <f t="shared" si="8"/>
        <v>2954</v>
      </c>
      <c r="J39" s="54"/>
      <c r="K39" s="54"/>
      <c r="L39" s="50"/>
    </row>
    <row r="40" spans="1:14" ht="15.6" x14ac:dyDescent="0.3">
      <c r="A40" s="57"/>
      <c r="B40" s="52"/>
      <c r="C40" s="24" t="s">
        <v>38</v>
      </c>
      <c r="D40" s="24" t="s">
        <v>16</v>
      </c>
      <c r="E40" s="25">
        <v>56</v>
      </c>
      <c r="F40" s="26">
        <v>102</v>
      </c>
      <c r="G40" s="27"/>
      <c r="H40" s="27">
        <v>14</v>
      </c>
      <c r="I40" s="28">
        <f t="shared" si="8"/>
        <v>1428</v>
      </c>
      <c r="J40" s="54"/>
      <c r="K40" s="54"/>
      <c r="L40" s="50"/>
    </row>
    <row r="41" spans="1:14" ht="15.6" x14ac:dyDescent="0.3">
      <c r="A41" s="57"/>
      <c r="B41" s="29" t="s">
        <v>17</v>
      </c>
      <c r="C41" s="29"/>
      <c r="D41" s="29"/>
      <c r="E41" s="22">
        <f>SUM(E37:E40)</f>
        <v>204</v>
      </c>
      <c r="F41" s="31">
        <f>SUM(F37:F40)</f>
        <v>366</v>
      </c>
      <c r="G41" s="27"/>
      <c r="H41" s="27"/>
      <c r="I41" s="30">
        <f>SUM(I37:I40)</f>
        <v>5124</v>
      </c>
      <c r="J41" s="54"/>
      <c r="K41" s="54"/>
      <c r="L41" s="50"/>
      <c r="N41">
        <f>K37/F41</f>
        <v>10.273224043715848</v>
      </c>
    </row>
    <row r="42" spans="1:14" ht="15.6" x14ac:dyDescent="0.3">
      <c r="A42" s="57"/>
      <c r="B42" s="59" t="s">
        <v>39</v>
      </c>
      <c r="C42" s="32" t="s">
        <v>23</v>
      </c>
      <c r="D42" s="24" t="s">
        <v>16</v>
      </c>
      <c r="E42" s="33">
        <v>22</v>
      </c>
      <c r="F42" s="26">
        <v>40</v>
      </c>
      <c r="G42" s="34"/>
      <c r="H42" s="35">
        <v>14</v>
      </c>
      <c r="I42" s="36">
        <f>F42*H42</f>
        <v>560</v>
      </c>
      <c r="J42" s="54">
        <v>18.5</v>
      </c>
      <c r="K42" s="54">
        <v>4300</v>
      </c>
      <c r="L42" s="50">
        <f>K42+I45</f>
        <v>10152</v>
      </c>
    </row>
    <row r="43" spans="1:14" ht="15.6" x14ac:dyDescent="0.3">
      <c r="A43" s="57"/>
      <c r="B43" s="59"/>
      <c r="C43" s="24" t="s">
        <v>40</v>
      </c>
      <c r="D43" s="24" t="s">
        <v>16</v>
      </c>
      <c r="E43" s="33">
        <v>50</v>
      </c>
      <c r="F43" s="26">
        <v>91</v>
      </c>
      <c r="G43" s="34"/>
      <c r="H43" s="35">
        <v>14</v>
      </c>
      <c r="I43" s="36">
        <f t="shared" ref="I43:I44" si="9">F43*H43</f>
        <v>1274</v>
      </c>
      <c r="J43" s="54"/>
      <c r="K43" s="54"/>
      <c r="L43" s="50"/>
    </row>
    <row r="44" spans="1:14" ht="15.6" x14ac:dyDescent="0.3">
      <c r="A44" s="57"/>
      <c r="B44" s="59"/>
      <c r="C44" s="24" t="s">
        <v>31</v>
      </c>
      <c r="D44" s="24" t="s">
        <v>16</v>
      </c>
      <c r="E44" s="25">
        <v>158</v>
      </c>
      <c r="F44" s="26">
        <v>287</v>
      </c>
      <c r="G44" s="27"/>
      <c r="H44" s="27">
        <v>14</v>
      </c>
      <c r="I44" s="36">
        <f t="shared" si="9"/>
        <v>4018</v>
      </c>
      <c r="J44" s="54"/>
      <c r="K44" s="54"/>
      <c r="L44" s="50"/>
    </row>
    <row r="45" spans="1:14" ht="15.6" x14ac:dyDescent="0.3">
      <c r="A45" s="57"/>
      <c r="B45" s="29" t="s">
        <v>17</v>
      </c>
      <c r="C45" s="29"/>
      <c r="D45" s="29"/>
      <c r="E45" s="22">
        <f>SUM(E42:E44)</f>
        <v>230</v>
      </c>
      <c r="F45" s="22">
        <f>SUM(F42:F44)</f>
        <v>418</v>
      </c>
      <c r="G45" s="22"/>
      <c r="H45" s="22"/>
      <c r="I45" s="23">
        <f>SUM(I42:I44)</f>
        <v>5852</v>
      </c>
      <c r="J45" s="54"/>
      <c r="K45" s="54"/>
      <c r="L45" s="50"/>
      <c r="N45">
        <f>K42/F45</f>
        <v>10.287081339712918</v>
      </c>
    </row>
    <row r="46" spans="1:14" ht="15.6" x14ac:dyDescent="0.3">
      <c r="A46" s="57"/>
      <c r="B46" s="59" t="s">
        <v>41</v>
      </c>
      <c r="C46" s="32" t="s">
        <v>19</v>
      </c>
      <c r="D46" s="24" t="s">
        <v>16</v>
      </c>
      <c r="E46" s="33">
        <v>15</v>
      </c>
      <c r="F46" s="26">
        <v>27</v>
      </c>
      <c r="G46" s="34"/>
      <c r="H46" s="35">
        <v>14</v>
      </c>
      <c r="I46" s="36">
        <f>F46*H46</f>
        <v>378</v>
      </c>
      <c r="J46" s="54">
        <v>18.5</v>
      </c>
      <c r="K46" s="54">
        <v>345</v>
      </c>
      <c r="L46" s="50">
        <f>K46+I48</f>
        <v>779</v>
      </c>
    </row>
    <row r="47" spans="1:14" ht="15.6" x14ac:dyDescent="0.3">
      <c r="A47" s="57"/>
      <c r="B47" s="59"/>
      <c r="C47" s="24" t="s">
        <v>23</v>
      </c>
      <c r="D47" s="24" t="s">
        <v>16</v>
      </c>
      <c r="E47" s="33">
        <v>2</v>
      </c>
      <c r="F47" s="26">
        <v>4</v>
      </c>
      <c r="G47" s="34"/>
      <c r="H47" s="35">
        <v>14</v>
      </c>
      <c r="I47" s="36">
        <f>F47*H47</f>
        <v>56</v>
      </c>
      <c r="J47" s="54"/>
      <c r="K47" s="54"/>
      <c r="L47" s="50"/>
    </row>
    <row r="48" spans="1:14" ht="15.6" x14ac:dyDescent="0.3">
      <c r="A48" s="57"/>
      <c r="B48" s="29" t="s">
        <v>17</v>
      </c>
      <c r="C48" s="29"/>
      <c r="D48" s="29"/>
      <c r="E48" s="22">
        <f>SUM(E46:E47)</f>
        <v>17</v>
      </c>
      <c r="F48" s="22">
        <f>SUM(F46:F47)</f>
        <v>31</v>
      </c>
      <c r="G48" s="22"/>
      <c r="H48" s="22"/>
      <c r="I48" s="23">
        <f>SUM(I46:I47)</f>
        <v>434</v>
      </c>
      <c r="J48" s="54"/>
      <c r="K48" s="54"/>
      <c r="L48" s="50"/>
      <c r="N48">
        <f>K46/F48</f>
        <v>11.129032258064516</v>
      </c>
    </row>
    <row r="49" spans="1:14" ht="15.6" x14ac:dyDescent="0.3">
      <c r="A49" s="57"/>
      <c r="B49" s="51" t="s">
        <v>42</v>
      </c>
      <c r="C49" s="51"/>
      <c r="D49" s="51"/>
      <c r="E49" s="22">
        <f>SUM(E48,E45,E41,E36,E32,E27,E23,E19,E15,E10,E6)</f>
        <v>1814</v>
      </c>
      <c r="F49" s="22">
        <f>SUM(F48,F45,F41,F36,F32,F27,F23,F19,F15,F10,F6)</f>
        <v>3214</v>
      </c>
      <c r="G49" s="22"/>
      <c r="H49" s="22"/>
      <c r="I49" s="22">
        <f>SUM(I48,I45,I41,I36,I32,I27,I23,I19,I15,I10,I6)</f>
        <v>44889</v>
      </c>
      <c r="J49" s="22"/>
      <c r="K49" s="38">
        <f>SUM(K46+K42+K37+K33+K28+K24+K20+K11+K7+K5+K16)</f>
        <v>33520</v>
      </c>
      <c r="L49" s="39">
        <f>K49+I49</f>
        <v>78409</v>
      </c>
      <c r="N49">
        <f>K49/F49</f>
        <v>10.429371499688861</v>
      </c>
    </row>
    <row r="51" spans="1:14" x14ac:dyDescent="0.3">
      <c r="D51" s="72"/>
      <c r="E51" s="72" t="s">
        <v>21</v>
      </c>
      <c r="F51" s="5" t="s">
        <v>75</v>
      </c>
      <c r="G51" s="72">
        <v>675</v>
      </c>
      <c r="H51" s="72" t="s">
        <v>76</v>
      </c>
      <c r="I51" s="72"/>
    </row>
    <row r="52" spans="1:14" x14ac:dyDescent="0.3">
      <c r="D52" s="72"/>
      <c r="E52" s="72" t="s">
        <v>77</v>
      </c>
      <c r="F52" s="5" t="s">
        <v>75</v>
      </c>
      <c r="G52" s="72">
        <v>1028</v>
      </c>
      <c r="H52" s="72" t="s">
        <v>76</v>
      </c>
      <c r="I52" s="72"/>
    </row>
    <row r="53" spans="1:14" x14ac:dyDescent="0.3">
      <c r="D53" s="72"/>
      <c r="E53" s="73" t="s">
        <v>78</v>
      </c>
      <c r="F53" s="73"/>
      <c r="G53" s="5">
        <f>SUM(G51:G52)</f>
        <v>1703</v>
      </c>
      <c r="H53" s="72" t="s">
        <v>76</v>
      </c>
      <c r="I53" s="72"/>
    </row>
    <row r="54" spans="1:14" x14ac:dyDescent="0.3">
      <c r="D54" s="72"/>
      <c r="E54" s="72"/>
      <c r="F54" s="72"/>
      <c r="G54" s="72"/>
      <c r="H54" s="72"/>
      <c r="I54" s="72"/>
    </row>
    <row r="55" spans="1:14" x14ac:dyDescent="0.3">
      <c r="D55" s="72"/>
      <c r="E55" s="72"/>
      <c r="F55" s="72"/>
      <c r="G55" s="72"/>
      <c r="H55" s="72"/>
      <c r="I55" s="72"/>
    </row>
  </sheetData>
  <mergeCells count="54">
    <mergeCell ref="K46:K48"/>
    <mergeCell ref="L5:L6"/>
    <mergeCell ref="B7:B9"/>
    <mergeCell ref="J7:J10"/>
    <mergeCell ref="K7:K10"/>
    <mergeCell ref="L7:L10"/>
    <mergeCell ref="J20:J23"/>
    <mergeCell ref="K20:K23"/>
    <mergeCell ref="L20:L23"/>
    <mergeCell ref="A1:K1"/>
    <mergeCell ref="A2:K2"/>
    <mergeCell ref="A5:A49"/>
    <mergeCell ref="J5:J6"/>
    <mergeCell ref="K5:K6"/>
    <mergeCell ref="B24:B26"/>
    <mergeCell ref="J24:J27"/>
    <mergeCell ref="K24:K27"/>
    <mergeCell ref="B42:B44"/>
    <mergeCell ref="J42:J45"/>
    <mergeCell ref="K42:K45"/>
    <mergeCell ref="B46:B47"/>
    <mergeCell ref="J46:J48"/>
    <mergeCell ref="J37:J41"/>
    <mergeCell ref="K37:K41"/>
    <mergeCell ref="L37:L41"/>
    <mergeCell ref="L24:L27"/>
    <mergeCell ref="B11:B14"/>
    <mergeCell ref="C11:C14"/>
    <mergeCell ref="J11:J15"/>
    <mergeCell ref="K11:K15"/>
    <mergeCell ref="L11:L15"/>
    <mergeCell ref="B16:B18"/>
    <mergeCell ref="C16:C18"/>
    <mergeCell ref="J16:J19"/>
    <mergeCell ref="K16:K19"/>
    <mergeCell ref="L16:L19"/>
    <mergeCell ref="B20:B22"/>
    <mergeCell ref="C20:C22"/>
    <mergeCell ref="L46:L48"/>
    <mergeCell ref="B49:D49"/>
    <mergeCell ref="E53:F53"/>
    <mergeCell ref="L42:L45"/>
    <mergeCell ref="B28:B31"/>
    <mergeCell ref="C28:C30"/>
    <mergeCell ref="J28:J32"/>
    <mergeCell ref="K28:K32"/>
    <mergeCell ref="L28:L32"/>
    <mergeCell ref="B33:B35"/>
    <mergeCell ref="C33:C35"/>
    <mergeCell ref="J33:J36"/>
    <mergeCell ref="K33:K36"/>
    <mergeCell ref="L33:L36"/>
    <mergeCell ref="B37:B40"/>
    <mergeCell ref="C37:C39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16"/>
  <sheetViews>
    <sheetView workbookViewId="0">
      <selection activeCell="A28" sqref="A28"/>
    </sheetView>
  </sheetViews>
  <sheetFormatPr defaultRowHeight="14.4" x14ac:dyDescent="0.3"/>
  <cols>
    <col min="1" max="1" width="30.33203125" customWidth="1"/>
    <col min="2" max="2" width="36.6640625" customWidth="1"/>
    <col min="3" max="3" width="21.88671875" customWidth="1"/>
  </cols>
  <sheetData>
    <row r="5" spans="1:3" x14ac:dyDescent="0.3">
      <c r="A5" s="61" t="s">
        <v>55</v>
      </c>
      <c r="B5" s="61"/>
      <c r="C5" s="61"/>
    </row>
    <row r="6" spans="1:3" x14ac:dyDescent="0.3">
      <c r="A6" s="61" t="s">
        <v>69</v>
      </c>
      <c r="B6" s="61"/>
      <c r="C6" s="61"/>
    </row>
    <row r="7" spans="1:3" ht="15" thickBot="1" x14ac:dyDescent="0.35">
      <c r="A7" s="46"/>
    </row>
    <row r="8" spans="1:3" ht="15" thickBot="1" x14ac:dyDescent="0.35">
      <c r="A8" s="62" t="s">
        <v>56</v>
      </c>
      <c r="B8" s="63"/>
      <c r="C8" s="64"/>
    </row>
    <row r="9" spans="1:3" ht="15" thickBot="1" x14ac:dyDescent="0.35">
      <c r="A9" s="42" t="s">
        <v>5</v>
      </c>
      <c r="B9" s="45" t="s">
        <v>57</v>
      </c>
      <c r="C9" s="45" t="s">
        <v>58</v>
      </c>
    </row>
    <row r="10" spans="1:3" ht="16.2" thickBot="1" x14ac:dyDescent="0.35">
      <c r="A10" s="47" t="s">
        <v>59</v>
      </c>
      <c r="B10" s="48" t="s">
        <v>60</v>
      </c>
      <c r="C10" s="49" t="s">
        <v>61</v>
      </c>
    </row>
    <row r="11" spans="1:3" ht="16.2" thickBot="1" x14ac:dyDescent="0.35">
      <c r="A11" s="47" t="s">
        <v>71</v>
      </c>
      <c r="B11" s="48" t="s">
        <v>70</v>
      </c>
      <c r="C11" s="49" t="s">
        <v>72</v>
      </c>
    </row>
    <row r="12" spans="1:3" ht="16.2" thickBot="1" x14ac:dyDescent="0.35">
      <c r="A12" s="47" t="s">
        <v>25</v>
      </c>
      <c r="B12" s="48" t="s">
        <v>73</v>
      </c>
      <c r="C12" s="49" t="s">
        <v>62</v>
      </c>
    </row>
    <row r="13" spans="1:3" ht="16.2" thickBot="1" x14ac:dyDescent="0.35">
      <c r="A13" s="47" t="s">
        <v>63</v>
      </c>
      <c r="B13" s="48" t="s">
        <v>73</v>
      </c>
      <c r="C13" s="49" t="s">
        <v>64</v>
      </c>
    </row>
    <row r="14" spans="1:3" ht="16.2" thickBot="1" x14ac:dyDescent="0.35">
      <c r="A14" s="47" t="s">
        <v>65</v>
      </c>
      <c r="B14" s="48" t="s">
        <v>73</v>
      </c>
      <c r="C14" s="49" t="s">
        <v>66</v>
      </c>
    </row>
    <row r="15" spans="1:3" ht="16.2" thickBot="1" x14ac:dyDescent="0.35">
      <c r="A15" s="47" t="s">
        <v>74</v>
      </c>
      <c r="B15" s="48" t="s">
        <v>73</v>
      </c>
      <c r="C15" s="49" t="s">
        <v>68</v>
      </c>
    </row>
    <row r="16" spans="1:3" ht="16.2" thickBot="1" x14ac:dyDescent="0.35">
      <c r="A16" s="47" t="s">
        <v>67</v>
      </c>
      <c r="B16" s="48" t="s">
        <v>73</v>
      </c>
      <c r="C16" s="49" t="s">
        <v>68</v>
      </c>
    </row>
  </sheetData>
  <mergeCells count="3">
    <mergeCell ref="A5:C5"/>
    <mergeCell ref="A6:C6"/>
    <mergeCell ref="A8:C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9"/>
  <sheetViews>
    <sheetView workbookViewId="0">
      <selection activeCell="D10" sqref="D10"/>
    </sheetView>
  </sheetViews>
  <sheetFormatPr defaultRowHeight="14.4" x14ac:dyDescent="0.3"/>
  <cols>
    <col min="2" max="2" width="38.5546875" customWidth="1"/>
  </cols>
  <sheetData>
    <row r="4" spans="1:7" x14ac:dyDescent="0.3">
      <c r="A4" s="61" t="s">
        <v>43</v>
      </c>
      <c r="B4" s="61"/>
      <c r="C4" s="61"/>
      <c r="D4" s="61"/>
      <c r="E4" s="61"/>
      <c r="F4" s="61"/>
      <c r="G4" s="61"/>
    </row>
    <row r="5" spans="1:7" x14ac:dyDescent="0.3">
      <c r="A5" s="61" t="s">
        <v>54</v>
      </c>
      <c r="B5" s="61"/>
      <c r="C5" s="61"/>
      <c r="D5" s="61"/>
      <c r="E5" s="61"/>
      <c r="F5" s="61"/>
      <c r="G5" s="61"/>
    </row>
    <row r="6" spans="1:7" ht="15" thickBot="1" x14ac:dyDescent="0.35">
      <c r="A6" s="40"/>
    </row>
    <row r="7" spans="1:7" ht="15" thickBot="1" x14ac:dyDescent="0.35">
      <c r="A7" s="65" t="s">
        <v>44</v>
      </c>
      <c r="B7" s="65" t="s">
        <v>45</v>
      </c>
      <c r="C7" s="67" t="s">
        <v>46</v>
      </c>
      <c r="D7" s="68"/>
      <c r="E7" s="68"/>
      <c r="F7" s="69"/>
      <c r="G7" s="70" t="s">
        <v>47</v>
      </c>
    </row>
    <row r="8" spans="1:7" ht="15" thickBot="1" x14ac:dyDescent="0.35">
      <c r="A8" s="66"/>
      <c r="B8" s="66"/>
      <c r="C8" s="41" t="s">
        <v>48</v>
      </c>
      <c r="D8" s="41" t="s">
        <v>49</v>
      </c>
      <c r="E8" s="41" t="s">
        <v>50</v>
      </c>
      <c r="F8" s="41" t="s">
        <v>51</v>
      </c>
      <c r="G8" s="71"/>
    </row>
    <row r="9" spans="1:7" ht="67.5" customHeight="1" thickBot="1" x14ac:dyDescent="0.35">
      <c r="A9" s="42" t="s">
        <v>52</v>
      </c>
      <c r="B9" s="43" t="s">
        <v>53</v>
      </c>
      <c r="C9" s="44"/>
      <c r="D9" s="44"/>
      <c r="E9" s="44">
        <v>1053</v>
      </c>
      <c r="F9" s="44">
        <v>761</v>
      </c>
      <c r="G9" s="45">
        <f>F9+E9</f>
        <v>1814</v>
      </c>
    </row>
  </sheetData>
  <mergeCells count="6">
    <mergeCell ref="A4:G4"/>
    <mergeCell ref="A5:G5"/>
    <mergeCell ref="A7:A8"/>
    <mergeCell ref="B7:B8"/>
    <mergeCell ref="C7:F7"/>
    <mergeCell ref="G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2012- прил 1</vt:lpstr>
      <vt:lpstr>2012- прил 2</vt:lpstr>
      <vt:lpstr>2012-прил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Радев</cp:lastModifiedBy>
  <cp:lastPrinted>2020-06-11T08:32:09Z</cp:lastPrinted>
  <dcterms:created xsi:type="dcterms:W3CDTF">2020-06-11T08:31:53Z</dcterms:created>
  <dcterms:modified xsi:type="dcterms:W3CDTF">2020-07-02T12:50:53Z</dcterms:modified>
</cp:coreProperties>
</file>