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Dyrvodobiv\2020\07_2020_\"/>
    </mc:Choice>
  </mc:AlternateContent>
  <bookViews>
    <workbookView xWindow="0" yWindow="0" windowWidth="24000" windowHeight="9432"/>
  </bookViews>
  <sheets>
    <sheet name="2011- прил 1" sheetId="1" r:id="rId1"/>
    <sheet name="2011-прил 2" sheetId="2" r:id="rId2"/>
    <sheet name="2011-прил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F5" i="1"/>
  <c r="M5" i="1"/>
  <c r="F6" i="1"/>
  <c r="M6" i="1" s="1"/>
  <c r="F7" i="1"/>
  <c r="M7" i="1" s="1"/>
  <c r="F8" i="1"/>
  <c r="M8" i="1" s="1"/>
  <c r="E9" i="1"/>
  <c r="F10" i="1"/>
  <c r="M10" i="1" s="1"/>
  <c r="M14" i="1" s="1"/>
  <c r="P10" i="1" s="1"/>
  <c r="F11" i="1"/>
  <c r="M11" i="1"/>
  <c r="F12" i="1"/>
  <c r="M12" i="1"/>
  <c r="F13" i="1"/>
  <c r="M13" i="1"/>
  <c r="E14" i="1"/>
  <c r="F15" i="1"/>
  <c r="M15" i="1"/>
  <c r="M18" i="1" s="1"/>
  <c r="P15" i="1" s="1"/>
  <c r="F16" i="1"/>
  <c r="M16" i="1" s="1"/>
  <c r="F17" i="1"/>
  <c r="M17" i="1" s="1"/>
  <c r="E18" i="1"/>
  <c r="F19" i="1"/>
  <c r="M19" i="1" s="1"/>
  <c r="M25" i="1" s="1"/>
  <c r="P19" i="1" s="1"/>
  <c r="F20" i="1"/>
  <c r="M20" i="1"/>
  <c r="F21" i="1"/>
  <c r="M21" i="1"/>
  <c r="F22" i="1"/>
  <c r="M22" i="1"/>
  <c r="F23" i="1"/>
  <c r="M23" i="1"/>
  <c r="F24" i="1"/>
  <c r="M24" i="1"/>
  <c r="E25" i="1"/>
  <c r="F26" i="1"/>
  <c r="M26" i="1"/>
  <c r="F27" i="1"/>
  <c r="M27" i="1" s="1"/>
  <c r="F28" i="1"/>
  <c r="M28" i="1" s="1"/>
  <c r="F29" i="1"/>
  <c r="M29" i="1" s="1"/>
  <c r="F30" i="1"/>
  <c r="M30" i="1" s="1"/>
  <c r="E31" i="1"/>
  <c r="F32" i="1"/>
  <c r="M32" i="1" s="1"/>
  <c r="M41" i="1" s="1"/>
  <c r="P32" i="1" s="1"/>
  <c r="F33" i="1"/>
  <c r="M33" i="1"/>
  <c r="F34" i="1"/>
  <c r="M34" i="1"/>
  <c r="F35" i="1"/>
  <c r="M35" i="1"/>
  <c r="F36" i="1"/>
  <c r="M36" i="1"/>
  <c r="F37" i="1"/>
  <c r="M37" i="1"/>
  <c r="F38" i="1"/>
  <c r="M38" i="1"/>
  <c r="F39" i="1"/>
  <c r="M39" i="1"/>
  <c r="F40" i="1"/>
  <c r="M40" i="1"/>
  <c r="E41" i="1"/>
  <c r="F42" i="1"/>
  <c r="M42" i="1"/>
  <c r="F43" i="1"/>
  <c r="M43" i="1" s="1"/>
  <c r="F44" i="1"/>
  <c r="M44" i="1" s="1"/>
  <c r="E45" i="1"/>
  <c r="F46" i="1"/>
  <c r="M46" i="1" s="1"/>
  <c r="M53" i="1" s="1"/>
  <c r="F47" i="1"/>
  <c r="M47" i="1"/>
  <c r="F48" i="1"/>
  <c r="M48" i="1"/>
  <c r="F49" i="1"/>
  <c r="M49" i="1"/>
  <c r="F50" i="1"/>
  <c r="M50" i="1"/>
  <c r="F51" i="1"/>
  <c r="M51" i="1"/>
  <c r="F52" i="1"/>
  <c r="M52" i="1"/>
  <c r="E53" i="1"/>
  <c r="E54" i="1" s="1"/>
  <c r="F54" i="1"/>
  <c r="R54" i="1" s="1"/>
  <c r="G54" i="1"/>
  <c r="H54" i="1"/>
  <c r="I54" i="1"/>
  <c r="J54" i="1"/>
  <c r="K54" i="1"/>
  <c r="O54" i="1"/>
  <c r="P46" i="1" l="1"/>
  <c r="M54" i="1"/>
  <c r="P54" i="1" s="1"/>
  <c r="M45" i="1"/>
  <c r="P42" i="1" s="1"/>
  <c r="M9" i="1"/>
  <c r="P5" i="1" s="1"/>
  <c r="M31" i="1"/>
  <c r="P26" i="1" s="1"/>
</calcChain>
</file>

<file path=xl/sharedStrings.xml><?xml version="1.0" encoding="utf-8"?>
<sst xmlns="http://schemas.openxmlformats.org/spreadsheetml/2006/main" count="129" uniqueCount="70">
  <si>
    <t>Всичко за позицията</t>
  </si>
  <si>
    <t>Общо за отдела</t>
  </si>
  <si>
    <t>Дърва за огрев</t>
  </si>
  <si>
    <t>Дребна техн. дървес.</t>
  </si>
  <si>
    <t>Средна техн.дървесина</t>
  </si>
  <si>
    <t>кгбр</t>
  </si>
  <si>
    <t>Едра техн. дървесина</t>
  </si>
  <si>
    <t>кдб</t>
  </si>
  <si>
    <t>67/в</t>
  </si>
  <si>
    <t>чдб</t>
  </si>
  <si>
    <t>3005/а</t>
  </si>
  <si>
    <t>др. изд.</t>
  </si>
  <si>
    <t>благун</t>
  </si>
  <si>
    <t>цер</t>
  </si>
  <si>
    <t>276/г</t>
  </si>
  <si>
    <t>амяс</t>
  </si>
  <si>
    <t>ясен</t>
  </si>
  <si>
    <t>183/в</t>
  </si>
  <si>
    <t>166/л</t>
  </si>
  <si>
    <t>164/а</t>
  </si>
  <si>
    <t>162/н</t>
  </si>
  <si>
    <t>160/о</t>
  </si>
  <si>
    <t>Прогнозна обща стойност лева без ДДС</t>
  </si>
  <si>
    <t>Прогнозна стойност на услугата транспортиране до тир станция лева/тон без ДДС</t>
  </si>
  <si>
    <t>Единична цена транспортиране до тир станция лева/тон без ДДС</t>
  </si>
  <si>
    <t>Обща стойност в лв. без ДДС</t>
  </si>
  <si>
    <t>Стойност на услугата сеч и извоз  лв./пр.м3</t>
  </si>
  <si>
    <t>Стойност на услугата сеч и извоз  лв./пл.м3</t>
  </si>
  <si>
    <t>Стойност на услугата сеч и извоз  лв./простр.м3</t>
  </si>
  <si>
    <t>Стойност на услугата сеч и извоз  лв./плътни м3</t>
  </si>
  <si>
    <t>Цена по ценоразпис за продажба от склад, лв./простр.м3 без ДДС</t>
  </si>
  <si>
    <t>Цена по ценоразпис за продажба от склад, лв./плътни.м3 без ДДС</t>
  </si>
  <si>
    <t>Прогнозно количество дървесина пр.м3</t>
  </si>
  <si>
    <t>Прогнозно количество дървесина пл.м3</t>
  </si>
  <si>
    <t>Сортимент</t>
  </si>
  <si>
    <t>Дървесен вид</t>
  </si>
  <si>
    <t>Отдел и подотдел</t>
  </si>
  <si>
    <t>Обект</t>
  </si>
  <si>
    <t>Към договор № ………за извършване на дейности в ДГТ от обект 2011</t>
  </si>
  <si>
    <t>ПРИЛОЖЕНИЕ №1</t>
  </si>
  <si>
    <t>ПРИЛОЖЕНИЕ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</si>
  <si>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</si>
  <si>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</si>
  <si>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</si>
  <si>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Колове</t>
  </si>
  <si>
    <t>1,50м до 3,0м.;</t>
  </si>
  <si>
    <t>8 -17 см</t>
  </si>
  <si>
    <t>над 18 см</t>
  </si>
  <si>
    <t>Средна техн. дървесина</t>
  </si>
  <si>
    <t>14 -18 см</t>
  </si>
  <si>
    <t>Дребна техн. дървесина</t>
  </si>
  <si>
    <t>до 14 см</t>
  </si>
  <si>
    <t xml:space="preserve">Дърва за огрев </t>
  </si>
  <si>
    <t>от 4см до 30 см</t>
  </si>
  <si>
    <t>Към договор № ……………….за извършване на дейности в ДГТ от Обект № 2011</t>
  </si>
  <si>
    <t>ПРИЛОЖЕНИЕ № 3</t>
  </si>
  <si>
    <t>ОБЕКТ №</t>
  </si>
  <si>
    <t>Отдел, подотдел</t>
  </si>
  <si>
    <t>тримесечие-  -  2020 г./пл.куб.м.</t>
  </si>
  <si>
    <t>OБЩО</t>
  </si>
  <si>
    <t>I</t>
  </si>
  <si>
    <t>II</t>
  </si>
  <si>
    <t>III</t>
  </si>
  <si>
    <t>IV</t>
  </si>
  <si>
    <t>№ 2011</t>
  </si>
  <si>
    <t>Към договор № ……………....за за извършване на дейности в ДГТ от Обект № 2011</t>
  </si>
  <si>
    <t>160-о,162-н,164-а,166-л,183-в,276-г,3005-а,67-в</t>
  </si>
  <si>
    <t xml:space="preserve">Технологична от дърва </t>
  </si>
  <si>
    <t>1,00м до 2,00м;</t>
  </si>
  <si>
    <t>общо 1200 тона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</si>
</sst>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87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/>
    </xf>
    <xf numFmtId="2" fontId="4" fillId="0" borderId="0" xfId="1" applyNumberFormat="1" applyFont="1" applyFill="1" applyBorder="1" applyAlignment="1" applyProtection="1">
      <alignment horizontal="right" vertical="top"/>
    </xf>
    <xf numFmtId="2" fontId="5" fillId="0" borderId="0" xfId="1" applyNumberFormat="1" applyFont="1" applyFill="1" applyBorder="1" applyAlignment="1" applyProtection="1">
      <alignment horizontal="center" vertical="top"/>
    </xf>
    <xf numFmtId="0" fontId="5" fillId="0" borderId="0" xfId="1" applyNumberFormat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2" fontId="5" fillId="2" borderId="0" xfId="1" applyNumberFormat="1" applyFont="1" applyFill="1" applyBorder="1" applyAlignment="1" applyProtection="1">
      <alignment horizontal="center" vertical="top"/>
    </xf>
    <xf numFmtId="2" fontId="2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1" fontId="5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horizontal="center" vertical="top"/>
    </xf>
    <xf numFmtId="1" fontId="6" fillId="0" borderId="1" xfId="0" applyNumberFormat="1" applyFont="1" applyBorder="1"/>
    <xf numFmtId="2" fontId="2" fillId="2" borderId="1" xfId="0" applyNumberFormat="1" applyFont="1" applyFill="1" applyBorder="1"/>
    <xf numFmtId="1" fontId="4" fillId="0" borderId="1" xfId="1" applyNumberFormat="1" applyFont="1" applyFill="1" applyBorder="1" applyAlignment="1" applyProtection="1">
      <alignment horizontal="right" vertical="top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Border="1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" fontId="6" fillId="2" borderId="1" xfId="0" applyNumberFormat="1" applyFont="1" applyFill="1" applyBorder="1"/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 applyProtection="1">
      <alignment horizontal="right" vertical="top"/>
    </xf>
    <xf numFmtId="1" fontId="2" fillId="0" borderId="2" xfId="0" applyNumberFormat="1" applyFont="1" applyBorder="1"/>
    <xf numFmtId="2" fontId="2" fillId="2" borderId="2" xfId="0" applyNumberFormat="1" applyFont="1" applyFill="1" applyBorder="1"/>
    <xf numFmtId="2" fontId="2" fillId="0" borderId="2" xfId="0" applyNumberFormat="1" applyFont="1" applyBorder="1"/>
    <xf numFmtId="2" fontId="4" fillId="0" borderId="2" xfId="1" applyNumberFormat="1" applyFont="1" applyFill="1" applyBorder="1" applyAlignment="1" applyProtection="1">
      <alignment horizontal="right" vertical="top"/>
    </xf>
    <xf numFmtId="1" fontId="4" fillId="0" borderId="2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horizontal="center" vertical="top"/>
    </xf>
    <xf numFmtId="0" fontId="4" fillId="0" borderId="2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5" fillId="0" borderId="4" xfId="1" applyNumberFormat="1" applyFont="1" applyFill="1" applyBorder="1" applyAlignment="1" applyProtection="1">
      <alignment horizontal="center" vertical="center" textRotation="90" wrapText="1"/>
    </xf>
    <xf numFmtId="2" fontId="5" fillId="2" borderId="4" xfId="0" applyNumberFormat="1" applyFont="1" applyFill="1" applyBorder="1" applyAlignment="1" applyProtection="1">
      <alignment horizontal="center" vertical="center" textRotation="90" wrapText="1"/>
    </xf>
    <xf numFmtId="2" fontId="5" fillId="0" borderId="4" xfId="0" applyNumberFormat="1" applyFont="1" applyFill="1" applyBorder="1" applyAlignment="1" applyProtection="1">
      <alignment horizontal="center" vertical="center" textRotation="90" wrapText="1"/>
    </xf>
    <xf numFmtId="0" fontId="5" fillId="0" borderId="4" xfId="0" applyNumberFormat="1" applyFont="1" applyFill="1" applyBorder="1" applyAlignment="1" applyProtection="1">
      <alignment horizontal="center" vertical="center" textRotation="90" wrapText="1"/>
    </xf>
    <xf numFmtId="0" fontId="5" fillId="0" borderId="4" xfId="1" applyNumberFormat="1" applyFont="1" applyFill="1" applyBorder="1" applyAlignment="1" applyProtection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4" fillId="0" borderId="0" xfId="1" applyNumberFormat="1" applyFont="1" applyFill="1" applyBorder="1" applyAlignment="1" applyProtection="1">
      <alignment vertical="top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left" vertical="top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workbookViewId="0">
      <selection activeCell="L62" sqref="L62"/>
    </sheetView>
  </sheetViews>
  <sheetFormatPr defaultColWidth="9.109375" defaultRowHeight="15.6" x14ac:dyDescent="0.3"/>
  <cols>
    <col min="1" max="1" width="7.109375" style="1" customWidth="1"/>
    <col min="2" max="2" width="8.44140625" style="1" customWidth="1"/>
    <col min="3" max="3" width="8.5546875" style="3" customWidth="1"/>
    <col min="4" max="4" width="25.109375" style="1" customWidth="1"/>
    <col min="5" max="5" width="9.5546875" style="1" customWidth="1"/>
    <col min="6" max="6" width="8.33203125" style="1" customWidth="1"/>
    <col min="7" max="9" width="0.109375" style="1" hidden="1" customWidth="1"/>
    <col min="10" max="11" width="9.109375" style="1" hidden="1" customWidth="1"/>
    <col min="12" max="12" width="9.33203125" style="2" customWidth="1"/>
    <col min="13" max="13" width="9.109375" style="1" customWidth="1"/>
    <col min="14" max="14" width="11.5546875" style="1" customWidth="1"/>
    <col min="15" max="15" width="12.6640625" style="1" customWidth="1"/>
    <col min="16" max="16" width="10.33203125" style="1" customWidth="1"/>
    <col min="17" max="17" width="8.6640625" style="1" customWidth="1"/>
    <col min="18" max="18" width="0.6640625" style="1" hidden="1" customWidth="1"/>
    <col min="19" max="16384" width="9.109375" style="1"/>
  </cols>
  <sheetData>
    <row r="1" spans="1:18" ht="15.75" customHeight="1" x14ac:dyDescent="0.3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ht="15.75" customHeight="1" x14ac:dyDescent="0.3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8" ht="16.2" thickBot="1" x14ac:dyDescent="0.35">
      <c r="B3" s="6"/>
      <c r="C3" s="6"/>
      <c r="D3" s="6"/>
      <c r="E3" s="6"/>
      <c r="F3" s="49"/>
      <c r="G3" s="49"/>
    </row>
    <row r="4" spans="1:18" s="3" customFormat="1" ht="159.75" customHeight="1" thickBot="1" x14ac:dyDescent="0.35">
      <c r="A4" s="48" t="s">
        <v>37</v>
      </c>
      <c r="B4" s="43" t="s">
        <v>36</v>
      </c>
      <c r="C4" s="43" t="s">
        <v>35</v>
      </c>
      <c r="D4" s="47" t="s">
        <v>34</v>
      </c>
      <c r="E4" s="43" t="s">
        <v>33</v>
      </c>
      <c r="F4" s="46" t="s">
        <v>32</v>
      </c>
      <c r="G4" s="46" t="s">
        <v>31</v>
      </c>
      <c r="H4" s="46" t="s">
        <v>30</v>
      </c>
      <c r="I4" s="45" t="s">
        <v>29</v>
      </c>
      <c r="J4" s="45" t="s">
        <v>28</v>
      </c>
      <c r="K4" s="45" t="s">
        <v>27</v>
      </c>
      <c r="L4" s="44" t="s">
        <v>26</v>
      </c>
      <c r="M4" s="43" t="s">
        <v>25</v>
      </c>
      <c r="N4" s="42" t="s">
        <v>24</v>
      </c>
      <c r="O4" s="42" t="s">
        <v>23</v>
      </c>
      <c r="P4" s="41" t="s">
        <v>22</v>
      </c>
      <c r="R4" s="40"/>
    </row>
    <row r="5" spans="1:18" x14ac:dyDescent="0.3">
      <c r="A5" s="71">
        <v>2011</v>
      </c>
      <c r="B5" s="73" t="s">
        <v>21</v>
      </c>
      <c r="C5" s="73" t="s">
        <v>13</v>
      </c>
      <c r="D5" s="39" t="s">
        <v>6</v>
      </c>
      <c r="E5" s="38">
        <v>4</v>
      </c>
      <c r="F5" s="37">
        <f>E5/0.6</f>
        <v>6.666666666666667</v>
      </c>
      <c r="G5" s="36"/>
      <c r="H5" s="35">
        <v>47</v>
      </c>
      <c r="I5" s="35"/>
      <c r="J5" s="35">
        <v>14</v>
      </c>
      <c r="K5" s="35"/>
      <c r="L5" s="34">
        <v>14</v>
      </c>
      <c r="M5" s="33">
        <f>F5*L5</f>
        <v>93.333333333333343</v>
      </c>
      <c r="N5" s="68">
        <v>18.5</v>
      </c>
      <c r="O5" s="68">
        <v>1260</v>
      </c>
      <c r="P5" s="75">
        <f>O5+M9</f>
        <v>2850.909090909091</v>
      </c>
      <c r="R5" s="13"/>
    </row>
    <row r="6" spans="1:18" x14ac:dyDescent="0.3">
      <c r="A6" s="72"/>
      <c r="B6" s="65"/>
      <c r="C6" s="65"/>
      <c r="D6" s="27" t="s">
        <v>4</v>
      </c>
      <c r="E6" s="26">
        <v>2</v>
      </c>
      <c r="F6" s="22">
        <f>E6/0.6</f>
        <v>3.3333333333333335</v>
      </c>
      <c r="G6" s="18"/>
      <c r="H6" s="10">
        <v>47</v>
      </c>
      <c r="I6" s="13"/>
      <c r="J6" s="10">
        <v>14</v>
      </c>
      <c r="K6" s="10"/>
      <c r="L6" s="17">
        <v>14</v>
      </c>
      <c r="M6" s="21">
        <f>F6*L6</f>
        <v>46.666666666666671</v>
      </c>
      <c r="N6" s="69"/>
      <c r="O6" s="69"/>
      <c r="P6" s="74"/>
      <c r="R6" s="13"/>
    </row>
    <row r="7" spans="1:18" x14ac:dyDescent="0.3">
      <c r="A7" s="72"/>
      <c r="B7" s="65"/>
      <c r="C7" s="65"/>
      <c r="D7" s="27" t="s">
        <v>2</v>
      </c>
      <c r="E7" s="26">
        <v>53</v>
      </c>
      <c r="F7" s="22">
        <f>E7/0.55</f>
        <v>96.36363636363636</v>
      </c>
      <c r="G7" s="18"/>
      <c r="H7" s="10">
        <v>47</v>
      </c>
      <c r="I7" s="13"/>
      <c r="J7" s="10">
        <v>14</v>
      </c>
      <c r="K7" s="10"/>
      <c r="L7" s="17">
        <v>14</v>
      </c>
      <c r="M7" s="21">
        <f>F7*L7</f>
        <v>1349.090909090909</v>
      </c>
      <c r="N7" s="69"/>
      <c r="O7" s="69"/>
      <c r="P7" s="74"/>
      <c r="R7" s="13"/>
    </row>
    <row r="8" spans="1:18" x14ac:dyDescent="0.3">
      <c r="A8" s="72"/>
      <c r="B8" s="65"/>
      <c r="C8" s="24" t="s">
        <v>12</v>
      </c>
      <c r="D8" s="27" t="s">
        <v>2</v>
      </c>
      <c r="E8" s="26">
        <v>4</v>
      </c>
      <c r="F8" s="22">
        <f>E8/0.55</f>
        <v>7.2727272727272725</v>
      </c>
      <c r="G8" s="18"/>
      <c r="H8" s="10">
        <v>47</v>
      </c>
      <c r="I8" s="13"/>
      <c r="J8" s="10">
        <v>14</v>
      </c>
      <c r="K8" s="10"/>
      <c r="L8" s="17">
        <v>14</v>
      </c>
      <c r="M8" s="21">
        <f>F8*L8</f>
        <v>101.81818181818181</v>
      </c>
      <c r="N8" s="69"/>
      <c r="O8" s="69"/>
      <c r="P8" s="74"/>
      <c r="R8" s="13"/>
    </row>
    <row r="9" spans="1:18" x14ac:dyDescent="0.3">
      <c r="A9" s="72"/>
      <c r="B9" s="29" t="s">
        <v>1</v>
      </c>
      <c r="C9" s="30"/>
      <c r="D9" s="29"/>
      <c r="E9" s="15">
        <f>SUM(E5:E8)</f>
        <v>63</v>
      </c>
      <c r="F9" s="14">
        <v>113</v>
      </c>
      <c r="G9" s="18"/>
      <c r="H9" s="10"/>
      <c r="I9" s="13"/>
      <c r="J9" s="10"/>
      <c r="K9" s="10"/>
      <c r="L9" s="25"/>
      <c r="M9" s="16">
        <f>SUM(M5:M8)</f>
        <v>1590.9090909090908</v>
      </c>
      <c r="N9" s="69"/>
      <c r="O9" s="69"/>
      <c r="P9" s="74"/>
      <c r="R9" s="13">
        <v>11.15</v>
      </c>
    </row>
    <row r="10" spans="1:18" x14ac:dyDescent="0.3">
      <c r="A10" s="72"/>
      <c r="B10" s="65" t="s">
        <v>20</v>
      </c>
      <c r="C10" s="65" t="s">
        <v>13</v>
      </c>
      <c r="D10" s="27" t="s">
        <v>6</v>
      </c>
      <c r="E10" s="26">
        <v>7</v>
      </c>
      <c r="F10" s="22">
        <f>E10/0.6</f>
        <v>11.666666666666668</v>
      </c>
      <c r="G10" s="32"/>
      <c r="H10" s="10">
        <v>47</v>
      </c>
      <c r="I10" s="10"/>
      <c r="J10" s="10">
        <v>14</v>
      </c>
      <c r="K10" s="10"/>
      <c r="L10" s="17">
        <v>14</v>
      </c>
      <c r="M10" s="21">
        <f>F10*L10</f>
        <v>163.33333333333334</v>
      </c>
      <c r="N10" s="69">
        <v>18.5</v>
      </c>
      <c r="O10" s="69">
        <v>1460</v>
      </c>
      <c r="P10" s="74">
        <f>O10+M14</f>
        <v>3296.9696969696965</v>
      </c>
      <c r="R10" s="13"/>
    </row>
    <row r="11" spans="1:18" x14ac:dyDescent="0.3">
      <c r="A11" s="72"/>
      <c r="B11" s="65"/>
      <c r="C11" s="65"/>
      <c r="D11" s="27" t="s">
        <v>4</v>
      </c>
      <c r="E11" s="26">
        <v>3</v>
      </c>
      <c r="F11" s="22">
        <f>E11/0.6</f>
        <v>5</v>
      </c>
      <c r="G11" s="18"/>
      <c r="H11" s="10">
        <v>47</v>
      </c>
      <c r="I11" s="13"/>
      <c r="J11" s="10">
        <v>14</v>
      </c>
      <c r="K11" s="10"/>
      <c r="L11" s="17">
        <v>14</v>
      </c>
      <c r="M11" s="21">
        <f>F11*L11</f>
        <v>70</v>
      </c>
      <c r="N11" s="69"/>
      <c r="O11" s="69"/>
      <c r="P11" s="74"/>
      <c r="R11" s="13"/>
    </row>
    <row r="12" spans="1:18" x14ac:dyDescent="0.3">
      <c r="A12" s="72"/>
      <c r="B12" s="65"/>
      <c r="C12" s="65"/>
      <c r="D12" s="27" t="s">
        <v>2</v>
      </c>
      <c r="E12" s="26">
        <v>58</v>
      </c>
      <c r="F12" s="22">
        <f>E12/0.55</f>
        <v>105.45454545454544</v>
      </c>
      <c r="G12" s="18"/>
      <c r="H12" s="10">
        <v>47</v>
      </c>
      <c r="I12" s="13"/>
      <c r="J12" s="10">
        <v>14</v>
      </c>
      <c r="K12" s="10"/>
      <c r="L12" s="17">
        <v>14</v>
      </c>
      <c r="M12" s="21">
        <f>F12*L12</f>
        <v>1476.363636363636</v>
      </c>
      <c r="N12" s="69"/>
      <c r="O12" s="69"/>
      <c r="P12" s="74"/>
      <c r="R12" s="13"/>
    </row>
    <row r="13" spans="1:18" x14ac:dyDescent="0.3">
      <c r="A13" s="72"/>
      <c r="B13" s="65"/>
      <c r="C13" s="31" t="s">
        <v>12</v>
      </c>
      <c r="D13" s="27" t="s">
        <v>2</v>
      </c>
      <c r="E13" s="26">
        <v>5</v>
      </c>
      <c r="F13" s="22">
        <f>E13/0.55</f>
        <v>9.0909090909090899</v>
      </c>
      <c r="G13" s="18"/>
      <c r="H13" s="10">
        <v>47</v>
      </c>
      <c r="I13" s="13"/>
      <c r="J13" s="10">
        <v>14</v>
      </c>
      <c r="K13" s="10"/>
      <c r="L13" s="17">
        <v>14</v>
      </c>
      <c r="M13" s="21">
        <f>F13*L13</f>
        <v>127.27272727272725</v>
      </c>
      <c r="N13" s="69"/>
      <c r="O13" s="69"/>
      <c r="P13" s="74"/>
      <c r="R13" s="13"/>
    </row>
    <row r="14" spans="1:18" x14ac:dyDescent="0.3">
      <c r="A14" s="72"/>
      <c r="B14" s="29" t="s">
        <v>1</v>
      </c>
      <c r="C14" s="30"/>
      <c r="D14" s="29"/>
      <c r="E14" s="15">
        <f>SUM(E10:E13)</f>
        <v>73</v>
      </c>
      <c r="F14" s="14">
        <v>131</v>
      </c>
      <c r="G14" s="18"/>
      <c r="H14" s="10"/>
      <c r="I14" s="13"/>
      <c r="J14" s="10"/>
      <c r="K14" s="10"/>
      <c r="L14" s="25"/>
      <c r="M14" s="16">
        <f>SUM(M10:M13)</f>
        <v>1836.9696969696965</v>
      </c>
      <c r="N14" s="69"/>
      <c r="O14" s="69"/>
      <c r="P14" s="74"/>
      <c r="R14" s="13">
        <v>11.14</v>
      </c>
    </row>
    <row r="15" spans="1:18" x14ac:dyDescent="0.3">
      <c r="A15" s="72"/>
      <c r="B15" s="65" t="s">
        <v>19</v>
      </c>
      <c r="C15" s="65" t="s">
        <v>13</v>
      </c>
      <c r="D15" s="27" t="s">
        <v>6</v>
      </c>
      <c r="E15" s="26">
        <v>3</v>
      </c>
      <c r="F15" s="22">
        <f>E15/0.6</f>
        <v>5</v>
      </c>
      <c r="G15" s="18"/>
      <c r="H15" s="10">
        <v>47</v>
      </c>
      <c r="I15" s="13"/>
      <c r="J15" s="10">
        <v>14</v>
      </c>
      <c r="K15" s="10"/>
      <c r="L15" s="17">
        <v>14</v>
      </c>
      <c r="M15" s="21">
        <f>F15*L15</f>
        <v>70</v>
      </c>
      <c r="N15" s="69">
        <v>18.5</v>
      </c>
      <c r="O15" s="69">
        <v>335</v>
      </c>
      <c r="P15" s="74">
        <f>O15+M18</f>
        <v>759.24242424242425</v>
      </c>
      <c r="R15" s="13"/>
    </row>
    <row r="16" spans="1:18" x14ac:dyDescent="0.3">
      <c r="A16" s="72"/>
      <c r="B16" s="65"/>
      <c r="C16" s="65"/>
      <c r="D16" s="27" t="s">
        <v>4</v>
      </c>
      <c r="E16" s="26">
        <v>1</v>
      </c>
      <c r="F16" s="22">
        <f>E16/0.6</f>
        <v>1.6666666666666667</v>
      </c>
      <c r="G16" s="18"/>
      <c r="H16" s="10">
        <v>47</v>
      </c>
      <c r="I16" s="13"/>
      <c r="J16" s="10">
        <v>14</v>
      </c>
      <c r="K16" s="10"/>
      <c r="L16" s="17">
        <v>14</v>
      </c>
      <c r="M16" s="21">
        <f>F16*L16</f>
        <v>23.333333333333336</v>
      </c>
      <c r="N16" s="69"/>
      <c r="O16" s="69"/>
      <c r="P16" s="74"/>
      <c r="R16" s="13"/>
    </row>
    <row r="17" spans="1:18" x14ac:dyDescent="0.3">
      <c r="A17" s="72"/>
      <c r="B17" s="65"/>
      <c r="C17" s="65"/>
      <c r="D17" s="27" t="s">
        <v>2</v>
      </c>
      <c r="E17" s="26">
        <v>13</v>
      </c>
      <c r="F17" s="22">
        <f>E17/0.55</f>
        <v>23.636363636363633</v>
      </c>
      <c r="G17" s="18"/>
      <c r="H17" s="10">
        <v>47</v>
      </c>
      <c r="I17" s="13"/>
      <c r="J17" s="10">
        <v>14</v>
      </c>
      <c r="K17" s="10"/>
      <c r="L17" s="17">
        <v>14</v>
      </c>
      <c r="M17" s="21">
        <f>F17*L17</f>
        <v>330.90909090909088</v>
      </c>
      <c r="N17" s="69"/>
      <c r="O17" s="69"/>
      <c r="P17" s="74"/>
      <c r="R17" s="13"/>
    </row>
    <row r="18" spans="1:18" x14ac:dyDescent="0.3">
      <c r="A18" s="72"/>
      <c r="B18" s="63" t="s">
        <v>1</v>
      </c>
      <c r="C18" s="63"/>
      <c r="D18" s="63"/>
      <c r="E18" s="15">
        <f>SUM(E15:E17)</f>
        <v>17</v>
      </c>
      <c r="F18" s="14">
        <v>31</v>
      </c>
      <c r="G18" s="18"/>
      <c r="H18" s="10"/>
      <c r="I18" s="13"/>
      <c r="J18" s="10"/>
      <c r="K18" s="10"/>
      <c r="L18" s="25"/>
      <c r="M18" s="16">
        <f>SUM(M15:M17)</f>
        <v>424.24242424242425</v>
      </c>
      <c r="N18" s="69"/>
      <c r="O18" s="69"/>
      <c r="P18" s="74"/>
      <c r="R18" s="13">
        <v>10.81</v>
      </c>
    </row>
    <row r="19" spans="1:18" x14ac:dyDescent="0.3">
      <c r="A19" s="72"/>
      <c r="B19" s="65" t="s">
        <v>18</v>
      </c>
      <c r="C19" s="62" t="s">
        <v>13</v>
      </c>
      <c r="D19" s="27" t="s">
        <v>4</v>
      </c>
      <c r="E19" s="26">
        <v>4</v>
      </c>
      <c r="F19" s="22">
        <f>E19/0.6</f>
        <v>6.666666666666667</v>
      </c>
      <c r="G19" s="18"/>
      <c r="H19" s="10">
        <v>47</v>
      </c>
      <c r="I19" s="13"/>
      <c r="J19" s="10">
        <v>14</v>
      </c>
      <c r="K19" s="10"/>
      <c r="L19" s="17">
        <v>14</v>
      </c>
      <c r="M19" s="21">
        <f t="shared" ref="M19:M24" si="0">F19*L19</f>
        <v>93.333333333333343</v>
      </c>
      <c r="N19" s="69">
        <v>18.5</v>
      </c>
      <c r="O19" s="69">
        <v>945</v>
      </c>
      <c r="P19" s="74">
        <f>O19+M25</f>
        <v>2149.848484848485</v>
      </c>
      <c r="R19" s="13"/>
    </row>
    <row r="20" spans="1:18" x14ac:dyDescent="0.3">
      <c r="A20" s="72"/>
      <c r="B20" s="65"/>
      <c r="C20" s="62"/>
      <c r="D20" s="24" t="s">
        <v>2</v>
      </c>
      <c r="E20" s="26">
        <v>26</v>
      </c>
      <c r="F20" s="22">
        <f>E20/0.55</f>
        <v>47.272727272727266</v>
      </c>
      <c r="G20" s="18"/>
      <c r="H20" s="10">
        <v>47</v>
      </c>
      <c r="I20" s="13"/>
      <c r="J20" s="10">
        <v>14</v>
      </c>
      <c r="K20" s="10"/>
      <c r="L20" s="17">
        <v>14</v>
      </c>
      <c r="M20" s="21">
        <f t="shared" si="0"/>
        <v>661.81818181818176</v>
      </c>
      <c r="N20" s="69"/>
      <c r="O20" s="69"/>
      <c r="P20" s="74"/>
      <c r="R20" s="13"/>
    </row>
    <row r="21" spans="1:18" x14ac:dyDescent="0.3">
      <c r="A21" s="72"/>
      <c r="B21" s="65"/>
      <c r="C21" s="65" t="s">
        <v>5</v>
      </c>
      <c r="D21" s="24" t="s">
        <v>4</v>
      </c>
      <c r="E21" s="26">
        <v>1</v>
      </c>
      <c r="F21" s="22">
        <f>E21/0.6</f>
        <v>1.6666666666666667</v>
      </c>
      <c r="G21" s="18"/>
      <c r="H21" s="10"/>
      <c r="I21" s="13"/>
      <c r="J21" s="10"/>
      <c r="K21" s="10"/>
      <c r="L21" s="17">
        <v>14</v>
      </c>
      <c r="M21" s="21">
        <f t="shared" si="0"/>
        <v>23.333333333333336</v>
      </c>
      <c r="N21" s="69"/>
      <c r="O21" s="69"/>
      <c r="P21" s="74"/>
      <c r="R21" s="13"/>
    </row>
    <row r="22" spans="1:18" x14ac:dyDescent="0.3">
      <c r="A22" s="72"/>
      <c r="B22" s="65"/>
      <c r="C22" s="65"/>
      <c r="D22" s="24" t="s">
        <v>3</v>
      </c>
      <c r="E22" s="26">
        <v>3</v>
      </c>
      <c r="F22" s="22">
        <f>E22/0.6</f>
        <v>5</v>
      </c>
      <c r="G22" s="18"/>
      <c r="H22" s="10"/>
      <c r="I22" s="13"/>
      <c r="J22" s="10"/>
      <c r="K22" s="10"/>
      <c r="L22" s="17">
        <v>14</v>
      </c>
      <c r="M22" s="21">
        <f t="shared" si="0"/>
        <v>70</v>
      </c>
      <c r="N22" s="69"/>
      <c r="O22" s="69"/>
      <c r="P22" s="74"/>
      <c r="R22" s="13"/>
    </row>
    <row r="23" spans="1:18" x14ac:dyDescent="0.3">
      <c r="A23" s="72"/>
      <c r="B23" s="65"/>
      <c r="C23" s="65"/>
      <c r="D23" s="24" t="s">
        <v>2</v>
      </c>
      <c r="E23" s="26">
        <v>9</v>
      </c>
      <c r="F23" s="22">
        <f>E23/0.55</f>
        <v>16.363636363636363</v>
      </c>
      <c r="G23" s="18"/>
      <c r="H23" s="10">
        <v>47</v>
      </c>
      <c r="I23" s="13"/>
      <c r="J23" s="10">
        <v>14</v>
      </c>
      <c r="K23" s="10"/>
      <c r="L23" s="17">
        <v>14</v>
      </c>
      <c r="M23" s="21">
        <f t="shared" si="0"/>
        <v>229.09090909090909</v>
      </c>
      <c r="N23" s="69"/>
      <c r="O23" s="69"/>
      <c r="P23" s="74"/>
      <c r="R23" s="13"/>
    </row>
    <row r="24" spans="1:18" x14ac:dyDescent="0.3">
      <c r="A24" s="72"/>
      <c r="B24" s="65"/>
      <c r="C24" s="24" t="s">
        <v>12</v>
      </c>
      <c r="D24" s="24" t="s">
        <v>2</v>
      </c>
      <c r="E24" s="26">
        <v>5</v>
      </c>
      <c r="F24" s="22">
        <f>E24/0.55</f>
        <v>9.0909090909090899</v>
      </c>
      <c r="G24" s="18"/>
      <c r="H24" s="10">
        <v>47</v>
      </c>
      <c r="I24" s="13"/>
      <c r="J24" s="10">
        <v>14</v>
      </c>
      <c r="K24" s="10"/>
      <c r="L24" s="17">
        <v>14</v>
      </c>
      <c r="M24" s="21">
        <f t="shared" si="0"/>
        <v>127.27272727272725</v>
      </c>
      <c r="N24" s="69"/>
      <c r="O24" s="69"/>
      <c r="P24" s="74"/>
      <c r="R24" s="13"/>
    </row>
    <row r="25" spans="1:18" x14ac:dyDescent="0.3">
      <c r="A25" s="72"/>
      <c r="B25" s="63" t="s">
        <v>1</v>
      </c>
      <c r="C25" s="63"/>
      <c r="D25" s="63"/>
      <c r="E25" s="15">
        <f>SUM(E19:E24)</f>
        <v>48</v>
      </c>
      <c r="F25" s="14">
        <v>86</v>
      </c>
      <c r="G25" s="18"/>
      <c r="H25" s="10"/>
      <c r="I25" s="13"/>
      <c r="J25" s="10"/>
      <c r="K25" s="10"/>
      <c r="L25" s="25"/>
      <c r="M25" s="16">
        <f>SUM(M19:M24)</f>
        <v>1204.8484848484848</v>
      </c>
      <c r="N25" s="69"/>
      <c r="O25" s="69"/>
      <c r="P25" s="74"/>
      <c r="R25" s="13">
        <v>10.99</v>
      </c>
    </row>
    <row r="26" spans="1:18" x14ac:dyDescent="0.3">
      <c r="A26" s="72"/>
      <c r="B26" s="64" t="s">
        <v>17</v>
      </c>
      <c r="C26" s="64" t="s">
        <v>16</v>
      </c>
      <c r="D26" s="24" t="s">
        <v>6</v>
      </c>
      <c r="E26" s="26">
        <v>2</v>
      </c>
      <c r="F26" s="22">
        <f>E26/0.6</f>
        <v>3.3333333333333335</v>
      </c>
      <c r="G26" s="18"/>
      <c r="H26" s="10">
        <v>47</v>
      </c>
      <c r="I26" s="13"/>
      <c r="J26" s="10">
        <v>14</v>
      </c>
      <c r="K26" s="10"/>
      <c r="L26" s="17">
        <v>14</v>
      </c>
      <c r="M26" s="21">
        <f>F26*L26</f>
        <v>46.666666666666671</v>
      </c>
      <c r="N26" s="69">
        <v>18.5</v>
      </c>
      <c r="O26" s="69">
        <v>2070</v>
      </c>
      <c r="P26" s="74">
        <f>O26+M31</f>
        <v>4732.121212121212</v>
      </c>
      <c r="R26" s="13"/>
    </row>
    <row r="27" spans="1:18" x14ac:dyDescent="0.3">
      <c r="A27" s="72"/>
      <c r="B27" s="64"/>
      <c r="C27" s="64"/>
      <c r="D27" s="24" t="s">
        <v>4</v>
      </c>
      <c r="E27" s="26">
        <v>7</v>
      </c>
      <c r="F27" s="22">
        <f>E27/0.6</f>
        <v>11.666666666666668</v>
      </c>
      <c r="G27" s="18"/>
      <c r="H27" s="10">
        <v>47</v>
      </c>
      <c r="I27" s="13"/>
      <c r="J27" s="10">
        <v>14</v>
      </c>
      <c r="K27" s="10"/>
      <c r="L27" s="17">
        <v>14</v>
      </c>
      <c r="M27" s="21">
        <f>F27*L27</f>
        <v>163.33333333333334</v>
      </c>
      <c r="N27" s="69"/>
      <c r="O27" s="69"/>
      <c r="P27" s="74"/>
      <c r="R27" s="13"/>
    </row>
    <row r="28" spans="1:18" x14ac:dyDescent="0.3">
      <c r="A28" s="72"/>
      <c r="B28" s="64"/>
      <c r="C28" s="64"/>
      <c r="D28" s="24" t="s">
        <v>2</v>
      </c>
      <c r="E28" s="26">
        <v>51</v>
      </c>
      <c r="F28" s="22">
        <f>E28/0.55</f>
        <v>92.72727272727272</v>
      </c>
      <c r="G28" s="18"/>
      <c r="H28" s="10">
        <v>47</v>
      </c>
      <c r="I28" s="13"/>
      <c r="J28" s="10">
        <v>14</v>
      </c>
      <c r="K28" s="10"/>
      <c r="L28" s="17">
        <v>14</v>
      </c>
      <c r="M28" s="21">
        <f>F28*L28</f>
        <v>1298.181818181818</v>
      </c>
      <c r="N28" s="69"/>
      <c r="O28" s="69"/>
      <c r="P28" s="74"/>
      <c r="R28" s="13"/>
    </row>
    <row r="29" spans="1:18" x14ac:dyDescent="0.3">
      <c r="A29" s="72"/>
      <c r="B29" s="64"/>
      <c r="C29" s="66" t="s">
        <v>15</v>
      </c>
      <c r="D29" s="28" t="s">
        <v>4</v>
      </c>
      <c r="E29" s="26">
        <v>8</v>
      </c>
      <c r="F29" s="22">
        <f>E29/0.6</f>
        <v>13.333333333333334</v>
      </c>
      <c r="G29" s="18"/>
      <c r="H29" s="10">
        <v>47</v>
      </c>
      <c r="I29" s="13"/>
      <c r="J29" s="10">
        <v>14</v>
      </c>
      <c r="K29" s="10"/>
      <c r="L29" s="17">
        <v>14</v>
      </c>
      <c r="M29" s="21">
        <f>F29*L29</f>
        <v>186.66666666666669</v>
      </c>
      <c r="N29" s="69"/>
      <c r="O29" s="69"/>
      <c r="P29" s="74"/>
      <c r="R29" s="13"/>
    </row>
    <row r="30" spans="1:18" x14ac:dyDescent="0.3">
      <c r="A30" s="72"/>
      <c r="B30" s="64"/>
      <c r="C30" s="66"/>
      <c r="D30" s="27" t="s">
        <v>2</v>
      </c>
      <c r="E30" s="26">
        <v>38</v>
      </c>
      <c r="F30" s="22">
        <f>E30/0.55</f>
        <v>69.090909090909079</v>
      </c>
      <c r="G30" s="18"/>
      <c r="H30" s="10">
        <v>47</v>
      </c>
      <c r="I30" s="13"/>
      <c r="J30" s="10">
        <v>14</v>
      </c>
      <c r="K30" s="10"/>
      <c r="L30" s="17">
        <v>14</v>
      </c>
      <c r="M30" s="21">
        <f>F30*L30</f>
        <v>967.27272727272714</v>
      </c>
      <c r="N30" s="69"/>
      <c r="O30" s="69"/>
      <c r="P30" s="74"/>
      <c r="R30" s="13"/>
    </row>
    <row r="31" spans="1:18" x14ac:dyDescent="0.3">
      <c r="A31" s="72"/>
      <c r="B31" s="67" t="s">
        <v>1</v>
      </c>
      <c r="C31" s="67"/>
      <c r="D31" s="67"/>
      <c r="E31" s="15">
        <f>SUM(E26:E30)</f>
        <v>106</v>
      </c>
      <c r="F31" s="14">
        <v>190</v>
      </c>
      <c r="G31" s="18"/>
      <c r="H31" s="10"/>
      <c r="I31" s="13"/>
      <c r="J31" s="10"/>
      <c r="K31" s="10"/>
      <c r="L31" s="25"/>
      <c r="M31" s="16">
        <f>SUM(M26:M30)</f>
        <v>2662.121212121212</v>
      </c>
      <c r="N31" s="69"/>
      <c r="O31" s="69"/>
      <c r="P31" s="74"/>
      <c r="R31" s="13">
        <v>10.89</v>
      </c>
    </row>
    <row r="32" spans="1:18" x14ac:dyDescent="0.3">
      <c r="A32" s="72"/>
      <c r="B32" s="62" t="s">
        <v>14</v>
      </c>
      <c r="C32" s="62" t="s">
        <v>13</v>
      </c>
      <c r="D32" s="24" t="s">
        <v>6</v>
      </c>
      <c r="E32" s="26">
        <v>17</v>
      </c>
      <c r="F32" s="22">
        <f>E32/0.6</f>
        <v>28.333333333333336</v>
      </c>
      <c r="G32" s="18"/>
      <c r="H32" s="10">
        <v>47</v>
      </c>
      <c r="I32" s="13"/>
      <c r="J32" s="10">
        <v>14</v>
      </c>
      <c r="K32" s="10"/>
      <c r="L32" s="17">
        <v>14</v>
      </c>
      <c r="M32" s="21">
        <f t="shared" ref="M32:M40" si="1">F32*L32</f>
        <v>396.66666666666669</v>
      </c>
      <c r="N32" s="69">
        <v>18.5</v>
      </c>
      <c r="O32" s="69">
        <v>3810</v>
      </c>
      <c r="P32" s="74">
        <f>O32+M41</f>
        <v>8697.2727272727279</v>
      </c>
      <c r="R32" s="13"/>
    </row>
    <row r="33" spans="1:18" x14ac:dyDescent="0.3">
      <c r="A33" s="72"/>
      <c r="B33" s="62"/>
      <c r="C33" s="62"/>
      <c r="D33" s="24" t="s">
        <v>4</v>
      </c>
      <c r="E33" s="26">
        <v>13</v>
      </c>
      <c r="F33" s="22">
        <f>E33/0.6</f>
        <v>21.666666666666668</v>
      </c>
      <c r="G33" s="18"/>
      <c r="H33" s="10">
        <v>47</v>
      </c>
      <c r="I33" s="13"/>
      <c r="J33" s="10">
        <v>14</v>
      </c>
      <c r="K33" s="10"/>
      <c r="L33" s="17">
        <v>14</v>
      </c>
      <c r="M33" s="21">
        <f t="shared" si="1"/>
        <v>303.33333333333337</v>
      </c>
      <c r="N33" s="69"/>
      <c r="O33" s="69"/>
      <c r="P33" s="74"/>
      <c r="R33" s="13"/>
    </row>
    <row r="34" spans="1:18" x14ac:dyDescent="0.3">
      <c r="A34" s="72"/>
      <c r="B34" s="62"/>
      <c r="C34" s="62"/>
      <c r="D34" s="24" t="s">
        <v>2</v>
      </c>
      <c r="E34" s="26">
        <v>136</v>
      </c>
      <c r="F34" s="22">
        <f>E34/0.55</f>
        <v>247.27272727272725</v>
      </c>
      <c r="G34" s="18"/>
      <c r="H34" s="10">
        <v>47</v>
      </c>
      <c r="I34" s="13"/>
      <c r="J34" s="10">
        <v>14</v>
      </c>
      <c r="K34" s="10"/>
      <c r="L34" s="17">
        <v>14</v>
      </c>
      <c r="M34" s="21">
        <f t="shared" si="1"/>
        <v>3461.8181818181815</v>
      </c>
      <c r="N34" s="69"/>
      <c r="O34" s="69"/>
      <c r="P34" s="74"/>
      <c r="R34" s="13"/>
    </row>
    <row r="35" spans="1:18" x14ac:dyDescent="0.3">
      <c r="A35" s="72"/>
      <c r="B35" s="62"/>
      <c r="C35" s="62" t="s">
        <v>12</v>
      </c>
      <c r="D35" s="24" t="s">
        <v>6</v>
      </c>
      <c r="E35" s="26">
        <v>1</v>
      </c>
      <c r="F35" s="22">
        <f>E35/0.6</f>
        <v>1.6666666666666667</v>
      </c>
      <c r="G35" s="18"/>
      <c r="H35" s="10"/>
      <c r="I35" s="13"/>
      <c r="J35" s="10"/>
      <c r="K35" s="10"/>
      <c r="L35" s="17">
        <v>14</v>
      </c>
      <c r="M35" s="21">
        <f t="shared" si="1"/>
        <v>23.333333333333336</v>
      </c>
      <c r="N35" s="69"/>
      <c r="O35" s="69"/>
      <c r="P35" s="74"/>
      <c r="R35" s="13"/>
    </row>
    <row r="36" spans="1:18" x14ac:dyDescent="0.3">
      <c r="A36" s="72"/>
      <c r="B36" s="62"/>
      <c r="C36" s="62"/>
      <c r="D36" s="24" t="s">
        <v>4</v>
      </c>
      <c r="E36" s="26">
        <v>2</v>
      </c>
      <c r="F36" s="22">
        <f>E36/0.6</f>
        <v>3.3333333333333335</v>
      </c>
      <c r="G36" s="18"/>
      <c r="H36" s="10"/>
      <c r="I36" s="13"/>
      <c r="J36" s="10"/>
      <c r="K36" s="10"/>
      <c r="L36" s="17">
        <v>14</v>
      </c>
      <c r="M36" s="21">
        <f t="shared" si="1"/>
        <v>46.666666666666671</v>
      </c>
      <c r="N36" s="69"/>
      <c r="O36" s="69"/>
      <c r="P36" s="74"/>
      <c r="R36" s="13"/>
    </row>
    <row r="37" spans="1:18" x14ac:dyDescent="0.3">
      <c r="A37" s="72"/>
      <c r="B37" s="62"/>
      <c r="C37" s="62"/>
      <c r="D37" s="24" t="s">
        <v>2</v>
      </c>
      <c r="E37" s="26">
        <v>11</v>
      </c>
      <c r="F37" s="22">
        <f>E37/0.55</f>
        <v>20</v>
      </c>
      <c r="G37" s="18"/>
      <c r="H37" s="10"/>
      <c r="I37" s="13"/>
      <c r="J37" s="10"/>
      <c r="K37" s="10"/>
      <c r="L37" s="17">
        <v>14</v>
      </c>
      <c r="M37" s="21">
        <f t="shared" si="1"/>
        <v>280</v>
      </c>
      <c r="N37" s="69"/>
      <c r="O37" s="69"/>
      <c r="P37" s="74"/>
      <c r="R37" s="13"/>
    </row>
    <row r="38" spans="1:18" x14ac:dyDescent="0.3">
      <c r="A38" s="72"/>
      <c r="B38" s="62"/>
      <c r="C38" s="62" t="s">
        <v>11</v>
      </c>
      <c r="D38" s="24" t="s">
        <v>4</v>
      </c>
      <c r="E38" s="26">
        <v>1</v>
      </c>
      <c r="F38" s="22">
        <f>E38/0.6</f>
        <v>1.6666666666666667</v>
      </c>
      <c r="G38" s="18"/>
      <c r="H38" s="10"/>
      <c r="I38" s="13"/>
      <c r="J38" s="10"/>
      <c r="K38" s="10"/>
      <c r="L38" s="17">
        <v>14</v>
      </c>
      <c r="M38" s="21">
        <f t="shared" si="1"/>
        <v>23.333333333333336</v>
      </c>
      <c r="N38" s="69"/>
      <c r="O38" s="69"/>
      <c r="P38" s="74"/>
      <c r="R38" s="13"/>
    </row>
    <row r="39" spans="1:18" x14ac:dyDescent="0.3">
      <c r="A39" s="72"/>
      <c r="B39" s="62"/>
      <c r="C39" s="62"/>
      <c r="D39" s="24" t="s">
        <v>3</v>
      </c>
      <c r="E39" s="26">
        <v>2</v>
      </c>
      <c r="F39" s="22">
        <f>E39/0.6</f>
        <v>3.3333333333333335</v>
      </c>
      <c r="G39" s="18"/>
      <c r="H39" s="10"/>
      <c r="I39" s="13"/>
      <c r="J39" s="10"/>
      <c r="K39" s="10"/>
      <c r="L39" s="17">
        <v>14</v>
      </c>
      <c r="M39" s="21">
        <f t="shared" si="1"/>
        <v>46.666666666666671</v>
      </c>
      <c r="N39" s="69"/>
      <c r="O39" s="69"/>
      <c r="P39" s="74"/>
      <c r="R39" s="13"/>
    </row>
    <row r="40" spans="1:18" x14ac:dyDescent="0.3">
      <c r="A40" s="72"/>
      <c r="B40" s="62"/>
      <c r="C40" s="62"/>
      <c r="D40" s="24" t="s">
        <v>2</v>
      </c>
      <c r="E40" s="26">
        <v>12</v>
      </c>
      <c r="F40" s="22">
        <f>E40/0.55</f>
        <v>21.818181818181817</v>
      </c>
      <c r="G40" s="18"/>
      <c r="H40" s="10"/>
      <c r="I40" s="13"/>
      <c r="J40" s="10"/>
      <c r="K40" s="10"/>
      <c r="L40" s="17">
        <v>14</v>
      </c>
      <c r="M40" s="21">
        <f t="shared" si="1"/>
        <v>305.45454545454544</v>
      </c>
      <c r="N40" s="69"/>
      <c r="O40" s="69"/>
      <c r="P40" s="74"/>
      <c r="R40" s="13"/>
    </row>
    <row r="41" spans="1:18" x14ac:dyDescent="0.3">
      <c r="A41" s="72"/>
      <c r="B41" s="63" t="s">
        <v>1</v>
      </c>
      <c r="C41" s="63"/>
      <c r="D41" s="63"/>
      <c r="E41" s="15">
        <f>SUM(E32:E40)</f>
        <v>195</v>
      </c>
      <c r="F41" s="14">
        <v>349</v>
      </c>
      <c r="G41" s="18"/>
      <c r="H41" s="10"/>
      <c r="I41" s="13"/>
      <c r="J41" s="10"/>
      <c r="K41" s="10"/>
      <c r="L41" s="25"/>
      <c r="M41" s="16">
        <f>SUM(M32:M40)</f>
        <v>4887.272727272727</v>
      </c>
      <c r="N41" s="69"/>
      <c r="O41" s="69"/>
      <c r="P41" s="74"/>
      <c r="R41" s="13">
        <v>10.91</v>
      </c>
    </row>
    <row r="42" spans="1:18" x14ac:dyDescent="0.3">
      <c r="A42" s="72"/>
      <c r="B42" s="62" t="s">
        <v>10</v>
      </c>
      <c r="C42" s="62" t="s">
        <v>9</v>
      </c>
      <c r="D42" s="24" t="s">
        <v>6</v>
      </c>
      <c r="E42" s="26">
        <v>2</v>
      </c>
      <c r="F42" s="22">
        <f>E42/0.6</f>
        <v>3.3333333333333335</v>
      </c>
      <c r="G42" s="18"/>
      <c r="H42" s="10">
        <v>47</v>
      </c>
      <c r="I42" s="13"/>
      <c r="J42" s="10">
        <v>14</v>
      </c>
      <c r="K42" s="10"/>
      <c r="L42" s="17">
        <v>14</v>
      </c>
      <c r="M42" s="21">
        <f>F42*L42</f>
        <v>46.666666666666671</v>
      </c>
      <c r="N42" s="69">
        <v>18.5</v>
      </c>
      <c r="O42" s="69">
        <v>755</v>
      </c>
      <c r="P42" s="74">
        <f>O42+M45</f>
        <v>1703.181818181818</v>
      </c>
      <c r="R42" s="13"/>
    </row>
    <row r="43" spans="1:18" x14ac:dyDescent="0.3">
      <c r="A43" s="72"/>
      <c r="B43" s="62"/>
      <c r="C43" s="62"/>
      <c r="D43" s="24" t="s">
        <v>4</v>
      </c>
      <c r="E43" s="26">
        <v>7</v>
      </c>
      <c r="F43" s="22">
        <f>E43/0.6</f>
        <v>11.666666666666668</v>
      </c>
      <c r="G43" s="18"/>
      <c r="H43" s="10">
        <v>47</v>
      </c>
      <c r="I43" s="13"/>
      <c r="J43" s="10">
        <v>14</v>
      </c>
      <c r="K43" s="10"/>
      <c r="L43" s="17">
        <v>14</v>
      </c>
      <c r="M43" s="21">
        <f>F43*L43</f>
        <v>163.33333333333334</v>
      </c>
      <c r="N43" s="69"/>
      <c r="O43" s="69"/>
      <c r="P43" s="74"/>
      <c r="R43" s="13"/>
    </row>
    <row r="44" spans="1:18" x14ac:dyDescent="0.3">
      <c r="A44" s="72"/>
      <c r="B44" s="62"/>
      <c r="C44" s="62"/>
      <c r="D44" s="24" t="s">
        <v>2</v>
      </c>
      <c r="E44" s="26">
        <v>29</v>
      </c>
      <c r="F44" s="22">
        <f>E44/0.55</f>
        <v>52.72727272727272</v>
      </c>
      <c r="G44" s="18"/>
      <c r="H44" s="10">
        <v>47</v>
      </c>
      <c r="I44" s="13"/>
      <c r="J44" s="10">
        <v>14</v>
      </c>
      <c r="K44" s="10"/>
      <c r="L44" s="17">
        <v>14</v>
      </c>
      <c r="M44" s="21">
        <f>F44*L44</f>
        <v>738.18181818181802</v>
      </c>
      <c r="N44" s="69"/>
      <c r="O44" s="69"/>
      <c r="P44" s="74"/>
      <c r="R44" s="13"/>
    </row>
    <row r="45" spans="1:18" x14ac:dyDescent="0.3">
      <c r="A45" s="72"/>
      <c r="B45" s="63" t="s">
        <v>1</v>
      </c>
      <c r="C45" s="63"/>
      <c r="D45" s="63"/>
      <c r="E45" s="15">
        <f>SUM(E42:E44)</f>
        <v>38</v>
      </c>
      <c r="F45" s="14">
        <v>68</v>
      </c>
      <c r="G45" s="18"/>
      <c r="H45" s="10"/>
      <c r="I45" s="13"/>
      <c r="J45" s="10"/>
      <c r="K45" s="10"/>
      <c r="L45" s="25"/>
      <c r="M45" s="16">
        <f>SUM(M42:M44)</f>
        <v>948.18181818181802</v>
      </c>
      <c r="N45" s="69"/>
      <c r="O45" s="69"/>
      <c r="P45" s="74"/>
      <c r="R45" s="10">
        <v>11.1</v>
      </c>
    </row>
    <row r="46" spans="1:18" x14ac:dyDescent="0.3">
      <c r="A46" s="72"/>
      <c r="B46" s="64" t="s">
        <v>8</v>
      </c>
      <c r="C46" s="64" t="s">
        <v>7</v>
      </c>
      <c r="D46" s="24" t="s">
        <v>6</v>
      </c>
      <c r="E46" s="23">
        <v>2</v>
      </c>
      <c r="F46" s="22">
        <f>E46/0.6</f>
        <v>3.3333333333333335</v>
      </c>
      <c r="G46" s="18"/>
      <c r="H46" s="10"/>
      <c r="I46" s="13"/>
      <c r="J46" s="10"/>
      <c r="K46" s="10"/>
      <c r="L46" s="17">
        <v>14</v>
      </c>
      <c r="M46" s="21">
        <f t="shared" ref="M46:M52" si="2">F46*L46</f>
        <v>46.666666666666671</v>
      </c>
      <c r="N46" s="69">
        <v>18.5</v>
      </c>
      <c r="O46" s="69">
        <v>11555</v>
      </c>
      <c r="P46" s="74">
        <f>O46+M53</f>
        <v>26971.969696969696</v>
      </c>
      <c r="R46" s="13"/>
    </row>
    <row r="47" spans="1:18" x14ac:dyDescent="0.3">
      <c r="A47" s="72"/>
      <c r="B47" s="64"/>
      <c r="C47" s="64"/>
      <c r="D47" s="24" t="s">
        <v>4</v>
      </c>
      <c r="E47" s="23">
        <v>23</v>
      </c>
      <c r="F47" s="22">
        <f>E47/0.6</f>
        <v>38.333333333333336</v>
      </c>
      <c r="G47" s="18"/>
      <c r="H47" s="10"/>
      <c r="I47" s="13"/>
      <c r="J47" s="10"/>
      <c r="K47" s="10"/>
      <c r="L47" s="17">
        <v>14</v>
      </c>
      <c r="M47" s="21">
        <f t="shared" si="2"/>
        <v>536.66666666666674</v>
      </c>
      <c r="N47" s="69"/>
      <c r="O47" s="69"/>
      <c r="P47" s="74"/>
      <c r="R47" s="13"/>
    </row>
    <row r="48" spans="1:18" x14ac:dyDescent="0.3">
      <c r="A48" s="72"/>
      <c r="B48" s="64"/>
      <c r="C48" s="64"/>
      <c r="D48" s="24" t="s">
        <v>3</v>
      </c>
      <c r="E48" s="23">
        <v>3</v>
      </c>
      <c r="F48" s="22">
        <f>E48/0.6</f>
        <v>5</v>
      </c>
      <c r="G48" s="18"/>
      <c r="H48" s="10"/>
      <c r="I48" s="13"/>
      <c r="J48" s="10"/>
      <c r="K48" s="10"/>
      <c r="L48" s="17">
        <v>14</v>
      </c>
      <c r="M48" s="21">
        <f t="shared" si="2"/>
        <v>70</v>
      </c>
      <c r="N48" s="69"/>
      <c r="O48" s="69"/>
      <c r="P48" s="74"/>
      <c r="R48" s="13"/>
    </row>
    <row r="49" spans="1:18" x14ac:dyDescent="0.3">
      <c r="A49" s="72"/>
      <c r="B49" s="64"/>
      <c r="C49" s="64"/>
      <c r="D49" s="24" t="s">
        <v>2</v>
      </c>
      <c r="E49" s="23">
        <v>102</v>
      </c>
      <c r="F49" s="22">
        <f>E49/0.55</f>
        <v>185.45454545454544</v>
      </c>
      <c r="G49" s="18"/>
      <c r="H49" s="10"/>
      <c r="I49" s="13"/>
      <c r="J49" s="10"/>
      <c r="K49" s="10"/>
      <c r="L49" s="17">
        <v>14</v>
      </c>
      <c r="M49" s="21">
        <f t="shared" si="2"/>
        <v>2596.363636363636</v>
      </c>
      <c r="N49" s="69"/>
      <c r="O49" s="69"/>
      <c r="P49" s="74"/>
      <c r="R49" s="13"/>
    </row>
    <row r="50" spans="1:18" x14ac:dyDescent="0.3">
      <c r="A50" s="72"/>
      <c r="B50" s="64"/>
      <c r="C50" s="64" t="s">
        <v>5</v>
      </c>
      <c r="D50" s="24" t="s">
        <v>4</v>
      </c>
      <c r="E50" s="23">
        <v>47</v>
      </c>
      <c r="F50" s="22">
        <f>E50/0.6</f>
        <v>78.333333333333343</v>
      </c>
      <c r="G50" s="18"/>
      <c r="H50" s="10"/>
      <c r="I50" s="13"/>
      <c r="J50" s="10"/>
      <c r="K50" s="10"/>
      <c r="L50" s="17">
        <v>14</v>
      </c>
      <c r="M50" s="21">
        <f t="shared" si="2"/>
        <v>1096.6666666666667</v>
      </c>
      <c r="N50" s="69"/>
      <c r="O50" s="69"/>
      <c r="P50" s="74"/>
      <c r="R50" s="13"/>
    </row>
    <row r="51" spans="1:18" x14ac:dyDescent="0.3">
      <c r="A51" s="72"/>
      <c r="B51" s="64"/>
      <c r="C51" s="64"/>
      <c r="D51" s="24" t="s">
        <v>3</v>
      </c>
      <c r="E51" s="23">
        <v>97</v>
      </c>
      <c r="F51" s="22">
        <f>E51/0.6</f>
        <v>161.66666666666669</v>
      </c>
      <c r="G51" s="18"/>
      <c r="H51" s="10"/>
      <c r="I51" s="13"/>
      <c r="J51" s="10"/>
      <c r="K51" s="10"/>
      <c r="L51" s="17">
        <v>14</v>
      </c>
      <c r="M51" s="21">
        <f t="shared" si="2"/>
        <v>2263.3333333333335</v>
      </c>
      <c r="N51" s="69"/>
      <c r="O51" s="69"/>
      <c r="P51" s="74"/>
      <c r="R51" s="13"/>
    </row>
    <row r="52" spans="1:18" x14ac:dyDescent="0.3">
      <c r="A52" s="72"/>
      <c r="B52" s="64"/>
      <c r="C52" s="64"/>
      <c r="D52" s="24" t="s">
        <v>2</v>
      </c>
      <c r="E52" s="23">
        <v>346</v>
      </c>
      <c r="F52" s="22">
        <f>E52/0.55</f>
        <v>629.09090909090901</v>
      </c>
      <c r="G52" s="18"/>
      <c r="H52" s="10"/>
      <c r="I52" s="13"/>
      <c r="J52" s="10"/>
      <c r="K52" s="10"/>
      <c r="L52" s="17">
        <v>14</v>
      </c>
      <c r="M52" s="21">
        <f t="shared" si="2"/>
        <v>8807.2727272727261</v>
      </c>
      <c r="N52" s="69"/>
      <c r="O52" s="69"/>
      <c r="P52" s="74"/>
      <c r="R52" s="13"/>
    </row>
    <row r="53" spans="1:18" x14ac:dyDescent="0.3">
      <c r="A53" s="72"/>
      <c r="B53" s="61" t="s">
        <v>1</v>
      </c>
      <c r="C53" s="61"/>
      <c r="D53" s="61"/>
      <c r="E53" s="20">
        <f>SUM(E46:E52)</f>
        <v>620</v>
      </c>
      <c r="F53" s="19">
        <v>1100</v>
      </c>
      <c r="G53" s="18"/>
      <c r="H53" s="10"/>
      <c r="I53" s="13"/>
      <c r="J53" s="10"/>
      <c r="K53" s="10"/>
      <c r="L53" s="17"/>
      <c r="M53" s="16">
        <f>SUM(M46:M52)</f>
        <v>15416.969696969696</v>
      </c>
      <c r="N53" s="69"/>
      <c r="O53" s="69"/>
      <c r="P53" s="74"/>
      <c r="R53" s="13">
        <v>10.5</v>
      </c>
    </row>
    <row r="54" spans="1:18" x14ac:dyDescent="0.3">
      <c r="A54" s="72"/>
      <c r="B54" s="61" t="s">
        <v>0</v>
      </c>
      <c r="C54" s="61"/>
      <c r="D54" s="61"/>
      <c r="E54" s="15">
        <f t="shared" ref="E54:K54" si="3">E53+E45+E41+E31+E25+E18+E14+E9</f>
        <v>1160</v>
      </c>
      <c r="F54" s="15">
        <f t="shared" si="3"/>
        <v>2068</v>
      </c>
      <c r="G54" s="15">
        <f t="shared" si="3"/>
        <v>0</v>
      </c>
      <c r="H54" s="15">
        <f t="shared" si="3"/>
        <v>0</v>
      </c>
      <c r="I54" s="15">
        <f t="shared" si="3"/>
        <v>0</v>
      </c>
      <c r="J54" s="15">
        <f t="shared" si="3"/>
        <v>0</v>
      </c>
      <c r="K54" s="15">
        <f t="shared" si="3"/>
        <v>0</v>
      </c>
      <c r="L54" s="15"/>
      <c r="M54" s="14">
        <f>M53+M45+M41+M31+M25+M18+M14+M9</f>
        <v>28971.515151515148</v>
      </c>
      <c r="N54" s="60">
        <v>18.5</v>
      </c>
      <c r="O54" s="12">
        <f>SUM(O46+O42+O32+O26+O19+O15+O10+O5)</f>
        <v>22190</v>
      </c>
      <c r="P54" s="11">
        <f>O54+M54</f>
        <v>51161.515151515152</v>
      </c>
      <c r="R54" s="10">
        <f>O54/F54</f>
        <v>10.73017408123791</v>
      </c>
    </row>
    <row r="55" spans="1:18" x14ac:dyDescent="0.3">
      <c r="B55" s="7"/>
      <c r="C55" s="8"/>
      <c r="D55" s="7"/>
      <c r="E55" s="6"/>
      <c r="F55" s="5"/>
      <c r="G55" s="4"/>
      <c r="L55" s="9"/>
    </row>
    <row r="56" spans="1:18" x14ac:dyDescent="0.3">
      <c r="B56" s="7"/>
      <c r="C56" s="8"/>
      <c r="D56" s="7"/>
      <c r="E56" s="6" t="s">
        <v>69</v>
      </c>
      <c r="F56" s="5"/>
      <c r="G56" s="4"/>
    </row>
  </sheetData>
  <mergeCells count="55">
    <mergeCell ref="P46:P53"/>
    <mergeCell ref="P42:P45"/>
    <mergeCell ref="P5:P9"/>
    <mergeCell ref="P32:P41"/>
    <mergeCell ref="P26:P31"/>
    <mergeCell ref="P19:P25"/>
    <mergeCell ref="P15:P18"/>
    <mergeCell ref="P10:P14"/>
    <mergeCell ref="O32:O41"/>
    <mergeCell ref="N32:N41"/>
    <mergeCell ref="O26:O31"/>
    <mergeCell ref="N26:N31"/>
    <mergeCell ref="O46:O53"/>
    <mergeCell ref="N46:N53"/>
    <mergeCell ref="O42:O45"/>
    <mergeCell ref="N42:N45"/>
    <mergeCell ref="N5:N9"/>
    <mergeCell ref="O5:O9"/>
    <mergeCell ref="A1:O1"/>
    <mergeCell ref="A2:O2"/>
    <mergeCell ref="B54:D54"/>
    <mergeCell ref="A5:A54"/>
    <mergeCell ref="B5:B8"/>
    <mergeCell ref="C5:C7"/>
    <mergeCell ref="B10:B13"/>
    <mergeCell ref="C10:C12"/>
    <mergeCell ref="N10:N14"/>
    <mergeCell ref="O10:O14"/>
    <mergeCell ref="O19:O25"/>
    <mergeCell ref="N19:N25"/>
    <mergeCell ref="O15:O18"/>
    <mergeCell ref="N15:N18"/>
    <mergeCell ref="B15:B17"/>
    <mergeCell ref="C15:C17"/>
    <mergeCell ref="B18:D18"/>
    <mergeCell ref="B41:D41"/>
    <mergeCell ref="B19:B24"/>
    <mergeCell ref="C19:C20"/>
    <mergeCell ref="C21:C23"/>
    <mergeCell ref="B25:D25"/>
    <mergeCell ref="B26:B30"/>
    <mergeCell ref="C26:C28"/>
    <mergeCell ref="C29:C30"/>
    <mergeCell ref="B31:D31"/>
    <mergeCell ref="B32:B40"/>
    <mergeCell ref="C32:C34"/>
    <mergeCell ref="C35:C37"/>
    <mergeCell ref="C38:C40"/>
    <mergeCell ref="B53:D53"/>
    <mergeCell ref="B42:B44"/>
    <mergeCell ref="C42:C44"/>
    <mergeCell ref="B45:D45"/>
    <mergeCell ref="B46:B52"/>
    <mergeCell ref="C46:C49"/>
    <mergeCell ref="C50:C52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4"/>
  <sheetViews>
    <sheetView workbookViewId="0">
      <selection activeCell="B18" sqref="B18"/>
    </sheetView>
  </sheetViews>
  <sheetFormatPr defaultRowHeight="14.4" x14ac:dyDescent="0.3"/>
  <cols>
    <col min="1" max="1" width="38" customWidth="1"/>
    <col min="2" max="2" width="29.88671875" customWidth="1"/>
    <col min="3" max="3" width="24.33203125" customWidth="1"/>
  </cols>
  <sheetData>
    <row r="4" spans="1:3" x14ac:dyDescent="0.3">
      <c r="A4" s="79" t="s">
        <v>40</v>
      </c>
      <c r="B4" s="79"/>
      <c r="C4" s="79"/>
    </row>
    <row r="5" spans="1:3" x14ac:dyDescent="0.3">
      <c r="A5" s="79" t="s">
        <v>54</v>
      </c>
      <c r="B5" s="79"/>
      <c r="C5" s="79"/>
    </row>
    <row r="6" spans="1:3" ht="15" thickBot="1" x14ac:dyDescent="0.35">
      <c r="A6" s="51"/>
    </row>
    <row r="7" spans="1:3" ht="15" thickBot="1" x14ac:dyDescent="0.35">
      <c r="A7" s="76" t="s">
        <v>41</v>
      </c>
      <c r="B7" s="77"/>
      <c r="C7" s="78"/>
    </row>
    <row r="8" spans="1:3" ht="15" thickBot="1" x14ac:dyDescent="0.35">
      <c r="A8" s="52" t="s">
        <v>34</v>
      </c>
      <c r="B8" s="53" t="s">
        <v>42</v>
      </c>
      <c r="C8" s="53" t="s">
        <v>43</v>
      </c>
    </row>
    <row r="9" spans="1:3" ht="16.2" thickBot="1" x14ac:dyDescent="0.35">
      <c r="A9" s="54" t="s">
        <v>44</v>
      </c>
      <c r="B9" s="55" t="s">
        <v>45</v>
      </c>
      <c r="C9" s="56" t="s">
        <v>46</v>
      </c>
    </row>
    <row r="10" spans="1:3" ht="16.2" thickBot="1" x14ac:dyDescent="0.35">
      <c r="A10" s="54" t="s">
        <v>6</v>
      </c>
      <c r="B10" s="55" t="s">
        <v>68</v>
      </c>
      <c r="C10" s="56" t="s">
        <v>47</v>
      </c>
    </row>
    <row r="11" spans="1:3" ht="16.2" thickBot="1" x14ac:dyDescent="0.35">
      <c r="A11" s="54" t="s">
        <v>48</v>
      </c>
      <c r="B11" s="55" t="s">
        <v>68</v>
      </c>
      <c r="C11" s="56" t="s">
        <v>49</v>
      </c>
    </row>
    <row r="12" spans="1:3" ht="16.2" thickBot="1" x14ac:dyDescent="0.35">
      <c r="A12" s="54" t="s">
        <v>50</v>
      </c>
      <c r="B12" s="55" t="s">
        <v>68</v>
      </c>
      <c r="C12" s="56" t="s">
        <v>51</v>
      </c>
    </row>
    <row r="13" spans="1:3" ht="16.2" thickBot="1" x14ac:dyDescent="0.35">
      <c r="A13" s="54" t="s">
        <v>67</v>
      </c>
      <c r="B13" s="55" t="s">
        <v>68</v>
      </c>
      <c r="C13" s="56" t="s">
        <v>53</v>
      </c>
    </row>
    <row r="14" spans="1:3" ht="16.2" thickBot="1" x14ac:dyDescent="0.35">
      <c r="A14" s="54" t="s">
        <v>52</v>
      </c>
      <c r="B14" s="55" t="s">
        <v>68</v>
      </c>
      <c r="C14" s="56" t="s">
        <v>53</v>
      </c>
    </row>
  </sheetData>
  <mergeCells count="3">
    <mergeCell ref="A7:C7"/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workbookViewId="0">
      <selection activeCell="F8" sqref="F8"/>
    </sheetView>
  </sheetViews>
  <sheetFormatPr defaultRowHeight="14.4" x14ac:dyDescent="0.3"/>
  <cols>
    <col min="1" max="1" width="12.88671875" customWidth="1"/>
    <col min="2" max="2" width="39.6640625" customWidth="1"/>
  </cols>
  <sheetData>
    <row r="3" spans="1:7" x14ac:dyDescent="0.3">
      <c r="A3" s="79" t="s">
        <v>55</v>
      </c>
      <c r="B3" s="79"/>
      <c r="C3" s="79"/>
      <c r="D3" s="79"/>
      <c r="E3" s="79"/>
      <c r="F3" s="79"/>
      <c r="G3" s="79"/>
    </row>
    <row r="4" spans="1:7" x14ac:dyDescent="0.3">
      <c r="A4" s="79" t="s">
        <v>65</v>
      </c>
      <c r="B4" s="79"/>
      <c r="C4" s="79"/>
      <c r="D4" s="79"/>
      <c r="E4" s="79"/>
      <c r="F4" s="79"/>
      <c r="G4" s="79"/>
    </row>
    <row r="5" spans="1:7" ht="15" thickBot="1" x14ac:dyDescent="0.35">
      <c r="A5" s="50"/>
    </row>
    <row r="6" spans="1:7" ht="27" customHeight="1" thickBot="1" x14ac:dyDescent="0.35">
      <c r="A6" s="80" t="s">
        <v>56</v>
      </c>
      <c r="B6" s="80" t="s">
        <v>57</v>
      </c>
      <c r="C6" s="82" t="s">
        <v>58</v>
      </c>
      <c r="D6" s="83"/>
      <c r="E6" s="83"/>
      <c r="F6" s="84"/>
      <c r="G6" s="85" t="s">
        <v>59</v>
      </c>
    </row>
    <row r="7" spans="1:7" ht="15" thickBot="1" x14ac:dyDescent="0.35">
      <c r="A7" s="81"/>
      <c r="B7" s="81"/>
      <c r="C7" s="57" t="s">
        <v>60</v>
      </c>
      <c r="D7" s="57" t="s">
        <v>61</v>
      </c>
      <c r="E7" s="57" t="s">
        <v>62</v>
      </c>
      <c r="F7" s="57" t="s">
        <v>63</v>
      </c>
      <c r="G7" s="86"/>
    </row>
    <row r="8" spans="1:7" ht="49.5" customHeight="1" thickBot="1" x14ac:dyDescent="0.35">
      <c r="A8" s="52" t="s">
        <v>64</v>
      </c>
      <c r="B8" s="59" t="s">
        <v>66</v>
      </c>
      <c r="C8" s="58"/>
      <c r="D8" s="58"/>
      <c r="E8" s="58">
        <v>345</v>
      </c>
      <c r="F8" s="58">
        <v>815</v>
      </c>
      <c r="G8" s="53">
        <f>F8+E8</f>
        <v>1160</v>
      </c>
    </row>
  </sheetData>
  <mergeCells count="6">
    <mergeCell ref="A6:A7"/>
    <mergeCell ref="B6:B7"/>
    <mergeCell ref="C6:F6"/>
    <mergeCell ref="G6:G7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2011- прил 1</vt:lpstr>
      <vt:lpstr>2011-прил 2</vt:lpstr>
      <vt:lpstr>2011-прил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Радев</cp:lastModifiedBy>
  <cp:lastPrinted>2020-06-11T08:28:26Z</cp:lastPrinted>
  <dcterms:created xsi:type="dcterms:W3CDTF">2020-06-11T08:20:11Z</dcterms:created>
  <dcterms:modified xsi:type="dcterms:W3CDTF">2020-07-02T12:46:41Z</dcterms:modified>
</cp:coreProperties>
</file>