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8192" windowHeight="7680" activeTab="0"/>
  </bookViews>
  <sheets>
    <sheet name="каварна" sheetId="1" r:id="rId1"/>
  </sheets>
  <definedNames/>
  <calcPr fullCalcOnLoad="1"/>
</workbook>
</file>

<file path=xl/sharedStrings.xml><?xml version="1.0" encoding="utf-8"?>
<sst xmlns="http://schemas.openxmlformats.org/spreadsheetml/2006/main" count="117" uniqueCount="42">
  <si>
    <t>Обект</t>
  </si>
  <si>
    <t>Отдел и подотдел</t>
  </si>
  <si>
    <t>Дървесен вид</t>
  </si>
  <si>
    <t>Сортимент</t>
  </si>
  <si>
    <t>Прогнозно количество дървесина пл.м3</t>
  </si>
  <si>
    <t>Прогнозно количество дървесина простр.м3</t>
  </si>
  <si>
    <t>Стойност на услугата сеч и извоз  лв./пл.м3</t>
  </si>
  <si>
    <t>Стойност на услугата сеч и извоз  лв./пр.м3</t>
  </si>
  <si>
    <t>Обща стойност в лв. без ДДС</t>
  </si>
  <si>
    <t>цер</t>
  </si>
  <si>
    <t>Едра техн. дървесина</t>
  </si>
  <si>
    <t>Средна техн.дървесина</t>
  </si>
  <si>
    <t>Дърва за огрев</t>
  </si>
  <si>
    <t>Общо за отдела</t>
  </si>
  <si>
    <t>ясен</t>
  </si>
  <si>
    <t>акация</t>
  </si>
  <si>
    <t>глд</t>
  </si>
  <si>
    <t>Дребна техн.дървесина</t>
  </si>
  <si>
    <t>19/б</t>
  </si>
  <si>
    <t>19/в</t>
  </si>
  <si>
    <t>19/л</t>
  </si>
  <si>
    <t>20/п</t>
  </si>
  <si>
    <t>2102/а</t>
  </si>
  <si>
    <t>2144/а</t>
  </si>
  <si>
    <t>2147/а</t>
  </si>
  <si>
    <t>2294/б</t>
  </si>
  <si>
    <t>2296/а</t>
  </si>
  <si>
    <t>2332/а</t>
  </si>
  <si>
    <t>круша</t>
  </si>
  <si>
    <t>2364/л</t>
  </si>
  <si>
    <t>2368/в</t>
  </si>
  <si>
    <t>2370/а</t>
  </si>
  <si>
    <t>2461/а</t>
  </si>
  <si>
    <t>2466/а</t>
  </si>
  <si>
    <t>Едра трупи за бичене 18-29см</t>
  </si>
  <si>
    <t>Единична цена транспортиране до тир станция лева/тон без ДДС</t>
  </si>
  <si>
    <t>Прогнозна стойност на услугата транспортиране до тир станция лева/тон без ДДС</t>
  </si>
  <si>
    <t>Прогнозна обща стойност лева без ДДС</t>
  </si>
  <si>
    <t>общо тона</t>
  </si>
  <si>
    <t>тон м3</t>
  </si>
  <si>
    <t xml:space="preserve">приложение 1 </t>
  </si>
  <si>
    <t>Всичко за ОБЕКТА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</si>
</sst>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</numFmts>
  <fonts count="43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8" borderId="6" applyNumberFormat="0" applyAlignment="0" applyProtection="0"/>
    <xf numFmtId="0" fontId="35" fillId="28" borderId="2" applyNumberFormat="0" applyAlignment="0" applyProtection="0"/>
    <xf numFmtId="0" fontId="36" fillId="29" borderId="7" applyNumberFormat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4" fillId="0" borderId="10" xfId="33" applyFont="1" applyFill="1" applyBorder="1" applyAlignment="1">
      <alignment horizontal="center"/>
    </xf>
    <xf numFmtId="1" fontId="4" fillId="0" borderId="10" xfId="33" applyNumberFormat="1" applyFont="1" applyFill="1" applyBorder="1" applyAlignment="1" applyProtection="1">
      <alignment horizontal="center" vertical="top"/>
      <protection/>
    </xf>
    <xf numFmtId="0" fontId="3" fillId="0" borderId="10" xfId="33" applyFont="1" applyFill="1" applyBorder="1" applyAlignment="1">
      <alignment horizontal="left"/>
    </xf>
    <xf numFmtId="0" fontId="3" fillId="0" borderId="10" xfId="33" applyNumberFormat="1" applyFont="1" applyFill="1" applyBorder="1" applyAlignment="1" applyProtection="1">
      <alignment horizontal="center" vertical="top"/>
      <protection/>
    </xf>
    <xf numFmtId="1" fontId="3" fillId="0" borderId="10" xfId="33" applyNumberFormat="1" applyFont="1" applyFill="1" applyBorder="1" applyAlignment="1" applyProtection="1">
      <alignment horizontal="center" vertical="top"/>
      <protection/>
    </xf>
    <xf numFmtId="0" fontId="4" fillId="0" borderId="10" xfId="33" applyNumberFormat="1" applyFont="1" applyFill="1" applyBorder="1" applyAlignment="1" applyProtection="1">
      <alignment horizontal="center" vertical="top"/>
      <protection/>
    </xf>
    <xf numFmtId="0" fontId="4" fillId="0" borderId="10" xfId="33" applyFont="1" applyFill="1" applyBorder="1" applyAlignment="1">
      <alignment horizontal="center" vertical="center"/>
    </xf>
    <xf numFmtId="0" fontId="4" fillId="0" borderId="10" xfId="33" applyNumberFormat="1" applyFont="1" applyFill="1" applyBorder="1" applyAlignment="1" applyProtection="1">
      <alignment horizontal="center" vertical="center"/>
      <protection/>
    </xf>
    <xf numFmtId="0" fontId="4" fillId="0" borderId="10" xfId="33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/>
    </xf>
    <xf numFmtId="0" fontId="3" fillId="0" borderId="10" xfId="33" applyFont="1" applyFill="1" applyBorder="1" applyAlignment="1">
      <alignment/>
    </xf>
    <xf numFmtId="0" fontId="4" fillId="0" borderId="10" xfId="33" applyFont="1" applyFill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center" vertical="center" textRotation="90"/>
    </xf>
    <xf numFmtId="0" fontId="4" fillId="0" borderId="11" xfId="33" applyFont="1" applyFill="1" applyBorder="1" applyAlignment="1">
      <alignment horizontal="center" vertical="center"/>
    </xf>
    <xf numFmtId="0" fontId="4" fillId="0" borderId="11" xfId="33" applyNumberFormat="1" applyFont="1" applyFill="1" applyBorder="1" applyAlignment="1" applyProtection="1">
      <alignment horizontal="center" vertical="center"/>
      <protection/>
    </xf>
    <xf numFmtId="0" fontId="3" fillId="0" borderId="10" xfId="33" applyFont="1" applyFill="1" applyBorder="1" applyAlignment="1">
      <alignment horizontal="center" vertical="top"/>
    </xf>
    <xf numFmtId="0" fontId="3" fillId="0" borderId="11" xfId="33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" fontId="4" fillId="0" borderId="11" xfId="33" applyNumberFormat="1" applyFont="1" applyFill="1" applyBorder="1" applyAlignment="1" applyProtection="1">
      <alignment horizontal="center" vertical="top"/>
      <protection/>
    </xf>
    <xf numFmtId="2" fontId="4" fillId="0" borderId="11" xfId="0" applyNumberFormat="1" applyFont="1" applyFill="1" applyBorder="1" applyAlignment="1">
      <alignment/>
    </xf>
    <xf numFmtId="0" fontId="7" fillId="0" borderId="12" xfId="0" applyFont="1" applyBorder="1" applyAlignment="1">
      <alignment horizontal="center" textRotation="90" wrapText="1"/>
    </xf>
    <xf numFmtId="1" fontId="7" fillId="0" borderId="12" xfId="0" applyNumberFormat="1" applyFont="1" applyBorder="1" applyAlignment="1">
      <alignment horizontal="center" textRotation="90" wrapText="1"/>
    </xf>
    <xf numFmtId="1" fontId="7" fillId="0" borderId="13" xfId="0" applyNumberFormat="1" applyFont="1" applyBorder="1" applyAlignment="1">
      <alignment horizontal="center" textRotation="90" wrapText="1"/>
    </xf>
    <xf numFmtId="1" fontId="4" fillId="0" borderId="11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right"/>
    </xf>
    <xf numFmtId="1" fontId="3" fillId="0" borderId="10" xfId="33" applyNumberFormat="1" applyFont="1" applyFill="1" applyBorder="1" applyAlignment="1" applyProtection="1">
      <alignment horizontal="right" vertical="top"/>
      <protection/>
    </xf>
    <xf numFmtId="1" fontId="6" fillId="0" borderId="10" xfId="0" applyNumberFormat="1" applyFont="1" applyBorder="1" applyAlignment="1">
      <alignment horizontal="center"/>
    </xf>
    <xf numFmtId="0" fontId="8" fillId="0" borderId="14" xfId="33" applyNumberFormat="1" applyFont="1" applyFill="1" applyBorder="1" applyAlignment="1" applyProtection="1">
      <alignment horizontal="center" vertical="center" textRotation="90"/>
      <protection/>
    </xf>
    <xf numFmtId="0" fontId="8" fillId="0" borderId="12" xfId="33" applyNumberFormat="1" applyFont="1" applyFill="1" applyBorder="1" applyAlignment="1" applyProtection="1">
      <alignment horizontal="center" vertical="center" textRotation="90" wrapText="1"/>
      <protection/>
    </xf>
    <xf numFmtId="0" fontId="8" fillId="0" borderId="12" xfId="33" applyNumberFormat="1" applyFont="1" applyFill="1" applyBorder="1" applyAlignment="1" applyProtection="1">
      <alignment horizontal="center" vertical="center" textRotation="90"/>
      <protection/>
    </xf>
    <xf numFmtId="0" fontId="8" fillId="0" borderId="12" xfId="0" applyNumberFormat="1" applyFont="1" applyFill="1" applyBorder="1" applyAlignment="1" applyProtection="1">
      <alignment horizontal="center" vertical="center" textRotation="90" wrapText="1"/>
      <protection/>
    </xf>
    <xf numFmtId="2" fontId="8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/>
    </xf>
    <xf numFmtId="172" fontId="0" fillId="0" borderId="0" xfId="0" applyNumberFormat="1" applyAlignment="1">
      <alignment/>
    </xf>
    <xf numFmtId="0" fontId="3" fillId="0" borderId="15" xfId="33" applyFont="1" applyFill="1" applyBorder="1" applyAlignment="1">
      <alignment horizontal="center" vertical="center"/>
    </xf>
    <xf numFmtId="0" fontId="3" fillId="0" borderId="16" xfId="33" applyFont="1" applyFill="1" applyBorder="1" applyAlignment="1">
      <alignment horizontal="center" vertical="center"/>
    </xf>
    <xf numFmtId="0" fontId="3" fillId="0" borderId="11" xfId="33" applyFont="1" applyFill="1" applyBorder="1" applyAlignment="1">
      <alignment horizontal="center" vertical="center"/>
    </xf>
    <xf numFmtId="0" fontId="4" fillId="0" borderId="10" xfId="33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17" xfId="33" applyNumberFormat="1" applyFont="1" applyFill="1" applyBorder="1" applyAlignment="1" applyProtection="1">
      <alignment horizontal="center" vertical="center"/>
      <protection/>
    </xf>
    <xf numFmtId="0" fontId="3" fillId="0" borderId="16" xfId="33" applyNumberFormat="1" applyFont="1" applyFill="1" applyBorder="1" applyAlignment="1" applyProtection="1">
      <alignment horizontal="center" vertical="center"/>
      <protection/>
    </xf>
    <xf numFmtId="0" fontId="3" fillId="0" borderId="11" xfId="33" applyNumberFormat="1" applyFont="1" applyFill="1" applyBorder="1" applyAlignment="1" applyProtection="1">
      <alignment horizontal="center" vertical="center"/>
      <protection/>
    </xf>
    <xf numFmtId="0" fontId="4" fillId="0" borderId="15" xfId="33" applyFont="1" applyFill="1" applyBorder="1" applyAlignment="1">
      <alignment horizontal="center" vertical="center"/>
    </xf>
    <xf numFmtId="0" fontId="4" fillId="0" borderId="16" xfId="33" applyFont="1" applyFill="1" applyBorder="1" applyAlignment="1">
      <alignment horizontal="center" vertical="center"/>
    </xf>
    <xf numFmtId="0" fontId="4" fillId="0" borderId="11" xfId="33" applyFont="1" applyFill="1" applyBorder="1" applyAlignment="1">
      <alignment horizontal="center" vertical="center"/>
    </xf>
    <xf numFmtId="0" fontId="3" fillId="0" borderId="15" xfId="33" applyNumberFormat="1" applyFont="1" applyFill="1" applyBorder="1" applyAlignment="1" applyProtection="1">
      <alignment horizontal="center" vertical="center"/>
      <protection/>
    </xf>
    <xf numFmtId="0" fontId="3" fillId="0" borderId="18" xfId="33" applyNumberFormat="1" applyFont="1" applyFill="1" applyBorder="1" applyAlignment="1" applyProtection="1">
      <alignment horizontal="left" vertical="top"/>
      <protection/>
    </xf>
    <xf numFmtId="0" fontId="3" fillId="0" borderId="19" xfId="33" applyNumberFormat="1" applyFont="1" applyFill="1" applyBorder="1" applyAlignment="1" applyProtection="1">
      <alignment horizontal="left" vertical="top"/>
      <protection/>
    </xf>
    <xf numFmtId="0" fontId="3" fillId="0" borderId="20" xfId="33" applyNumberFormat="1" applyFont="1" applyFill="1" applyBorder="1" applyAlignment="1" applyProtection="1">
      <alignment horizontal="left" vertical="top"/>
      <protection/>
    </xf>
    <xf numFmtId="0" fontId="3" fillId="0" borderId="10" xfId="33" applyFont="1" applyFill="1" applyBorder="1" applyAlignment="1">
      <alignment horizontal="center" vertical="top"/>
    </xf>
    <xf numFmtId="0" fontId="4" fillId="0" borderId="10" xfId="33" applyFont="1" applyFill="1" applyBorder="1" applyAlignment="1">
      <alignment horizontal="center" vertical="top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PageLayoutView="0" workbookViewId="0" topLeftCell="A28">
      <selection activeCell="D73" sqref="D73"/>
    </sheetView>
  </sheetViews>
  <sheetFormatPr defaultColWidth="9.140625" defaultRowHeight="15"/>
  <cols>
    <col min="1" max="1" width="7.00390625" style="0" customWidth="1"/>
    <col min="2" max="2" width="7.57421875" style="0" customWidth="1"/>
    <col min="3" max="3" width="7.8515625" style="0" customWidth="1"/>
    <col min="4" max="4" width="32.00390625" style="0" customWidth="1"/>
    <col min="7" max="7" width="7.140625" style="0" customWidth="1"/>
    <col min="8" max="8" width="8.140625" style="0" customWidth="1"/>
    <col min="9" max="9" width="8.7109375" style="0" customWidth="1"/>
    <col min="13" max="13" width="8.8515625" style="0" customWidth="1"/>
    <col min="14" max="14" width="8.8515625" style="0" hidden="1" customWidth="1"/>
  </cols>
  <sheetData>
    <row r="1" ht="14.25">
      <c r="I1" t="s">
        <v>40</v>
      </c>
    </row>
    <row r="2" ht="15" thickBot="1"/>
    <row r="3" spans="1:14" s="15" customFormat="1" ht="147.75" thickBot="1">
      <c r="A3" s="33" t="s">
        <v>0</v>
      </c>
      <c r="B3" s="34" t="s">
        <v>1</v>
      </c>
      <c r="C3" s="34" t="s">
        <v>2</v>
      </c>
      <c r="D3" s="35" t="s">
        <v>3</v>
      </c>
      <c r="E3" s="34" t="s">
        <v>4</v>
      </c>
      <c r="F3" s="36" t="s">
        <v>5</v>
      </c>
      <c r="G3" s="37" t="s">
        <v>6</v>
      </c>
      <c r="H3" s="37" t="s">
        <v>7</v>
      </c>
      <c r="I3" s="34" t="s">
        <v>8</v>
      </c>
      <c r="J3" s="23" t="s">
        <v>35</v>
      </c>
      <c r="K3" s="24" t="s">
        <v>36</v>
      </c>
      <c r="L3" s="25" t="s">
        <v>37</v>
      </c>
      <c r="N3" s="15" t="s">
        <v>39</v>
      </c>
    </row>
    <row r="4" spans="1:12" ht="15">
      <c r="A4" s="45">
        <v>2102</v>
      </c>
      <c r="B4" s="41" t="s">
        <v>18</v>
      </c>
      <c r="C4" s="49" t="s">
        <v>16</v>
      </c>
      <c r="D4" s="16" t="s">
        <v>34</v>
      </c>
      <c r="E4" s="17">
        <v>20</v>
      </c>
      <c r="F4" s="21"/>
      <c r="G4" s="22">
        <v>24</v>
      </c>
      <c r="H4" s="22"/>
      <c r="I4" s="26">
        <f>G4*E4</f>
        <v>480</v>
      </c>
      <c r="J4" s="60">
        <v>22</v>
      </c>
      <c r="K4" s="60">
        <v>3212</v>
      </c>
      <c r="L4" s="59">
        <f>K4+I11</f>
        <v>6630</v>
      </c>
    </row>
    <row r="5" spans="1:12" ht="15">
      <c r="A5" s="46"/>
      <c r="B5" s="41"/>
      <c r="C5" s="49"/>
      <c r="D5" s="7" t="s">
        <v>10</v>
      </c>
      <c r="E5" s="8">
        <v>10</v>
      </c>
      <c r="F5" s="2">
        <v>17</v>
      </c>
      <c r="G5" s="10"/>
      <c r="H5" s="10">
        <v>13</v>
      </c>
      <c r="I5" s="27">
        <f aca="true" t="shared" si="0" ref="I5:I10">F5*H5</f>
        <v>221</v>
      </c>
      <c r="J5" s="58"/>
      <c r="K5" s="58"/>
      <c r="L5" s="57"/>
    </row>
    <row r="6" spans="1:12" ht="15">
      <c r="A6" s="46"/>
      <c r="B6" s="41"/>
      <c r="C6" s="49"/>
      <c r="D6" s="7" t="s">
        <v>11</v>
      </c>
      <c r="E6" s="8">
        <v>11</v>
      </c>
      <c r="F6" s="2">
        <v>18</v>
      </c>
      <c r="G6" s="10"/>
      <c r="H6" s="10">
        <v>13</v>
      </c>
      <c r="I6" s="27">
        <f t="shared" si="0"/>
        <v>234</v>
      </c>
      <c r="J6" s="58"/>
      <c r="K6" s="58"/>
      <c r="L6" s="57"/>
    </row>
    <row r="7" spans="1:12" ht="15">
      <c r="A7" s="46"/>
      <c r="B7" s="41"/>
      <c r="C7" s="50"/>
      <c r="D7" s="7" t="s">
        <v>12</v>
      </c>
      <c r="E7" s="8">
        <v>79</v>
      </c>
      <c r="F7" s="2">
        <v>144</v>
      </c>
      <c r="G7" s="10"/>
      <c r="H7" s="10">
        <v>13</v>
      </c>
      <c r="I7" s="27">
        <f t="shared" si="0"/>
        <v>1872</v>
      </c>
      <c r="J7" s="58"/>
      <c r="K7" s="58"/>
      <c r="L7" s="57"/>
    </row>
    <row r="8" spans="1:12" ht="15">
      <c r="A8" s="46"/>
      <c r="B8" s="41"/>
      <c r="C8" s="7" t="s">
        <v>14</v>
      </c>
      <c r="D8" s="7" t="s">
        <v>12</v>
      </c>
      <c r="E8" s="8">
        <v>5</v>
      </c>
      <c r="F8" s="2">
        <v>9</v>
      </c>
      <c r="G8" s="10"/>
      <c r="H8" s="10">
        <v>13</v>
      </c>
      <c r="I8" s="27">
        <f t="shared" si="0"/>
        <v>117</v>
      </c>
      <c r="J8" s="58"/>
      <c r="K8" s="58"/>
      <c r="L8" s="57"/>
    </row>
    <row r="9" spans="1:12" ht="15">
      <c r="A9" s="46"/>
      <c r="B9" s="41"/>
      <c r="C9" s="7" t="s">
        <v>15</v>
      </c>
      <c r="D9" s="7" t="s">
        <v>12</v>
      </c>
      <c r="E9" s="8">
        <v>6</v>
      </c>
      <c r="F9" s="2">
        <v>11</v>
      </c>
      <c r="G9" s="10"/>
      <c r="H9" s="10">
        <v>13</v>
      </c>
      <c r="I9" s="27">
        <f t="shared" si="0"/>
        <v>143</v>
      </c>
      <c r="J9" s="58"/>
      <c r="K9" s="58"/>
      <c r="L9" s="57"/>
    </row>
    <row r="10" spans="1:12" ht="15">
      <c r="A10" s="46"/>
      <c r="B10" s="42"/>
      <c r="C10" s="7" t="s">
        <v>9</v>
      </c>
      <c r="D10" s="7" t="s">
        <v>12</v>
      </c>
      <c r="E10" s="8">
        <v>15</v>
      </c>
      <c r="F10" s="2">
        <v>27</v>
      </c>
      <c r="G10" s="10"/>
      <c r="H10" s="10">
        <v>13</v>
      </c>
      <c r="I10" s="27">
        <f t="shared" si="0"/>
        <v>351</v>
      </c>
      <c r="J10" s="58"/>
      <c r="K10" s="58"/>
      <c r="L10" s="57"/>
    </row>
    <row r="11" spans="1:14" ht="15">
      <c r="A11" s="46"/>
      <c r="B11" s="3" t="s">
        <v>13</v>
      </c>
      <c r="C11" s="3"/>
      <c r="D11" s="3"/>
      <c r="E11" s="4">
        <f>SUM(E4:E10)</f>
        <v>146</v>
      </c>
      <c r="F11" s="4">
        <f>SUM(F4:F10)</f>
        <v>226</v>
      </c>
      <c r="G11" s="10"/>
      <c r="H11" s="10"/>
      <c r="I11" s="28">
        <f>SUM(I4:I10)</f>
        <v>3418</v>
      </c>
      <c r="J11" s="58"/>
      <c r="K11" s="58"/>
      <c r="L11" s="57"/>
      <c r="N11" s="39">
        <f>(K4/J4/E11)*0.6</f>
        <v>0.6</v>
      </c>
    </row>
    <row r="12" spans="1:14" ht="15">
      <c r="A12" s="46"/>
      <c r="B12" s="51" t="s">
        <v>19</v>
      </c>
      <c r="C12" s="43" t="s">
        <v>14</v>
      </c>
      <c r="D12" s="7" t="s">
        <v>10</v>
      </c>
      <c r="E12" s="8">
        <v>15</v>
      </c>
      <c r="F12" s="2">
        <v>25</v>
      </c>
      <c r="G12" s="10"/>
      <c r="H12" s="10">
        <v>13</v>
      </c>
      <c r="I12" s="27">
        <f>F12*H12</f>
        <v>325</v>
      </c>
      <c r="J12" s="58">
        <v>22</v>
      </c>
      <c r="K12" s="58">
        <v>4658</v>
      </c>
      <c r="L12" s="57">
        <f>K12+I20</f>
        <v>10063</v>
      </c>
      <c r="N12" s="39"/>
    </row>
    <row r="13" spans="1:14" ht="15">
      <c r="A13" s="46"/>
      <c r="B13" s="46"/>
      <c r="C13" s="43"/>
      <c r="D13" s="7" t="s">
        <v>11</v>
      </c>
      <c r="E13" s="8">
        <v>1</v>
      </c>
      <c r="F13" s="2">
        <v>2</v>
      </c>
      <c r="G13" s="10"/>
      <c r="H13" s="10">
        <v>13</v>
      </c>
      <c r="I13" s="27">
        <f>F13*H13</f>
        <v>26</v>
      </c>
      <c r="J13" s="58"/>
      <c r="K13" s="58"/>
      <c r="L13" s="57"/>
      <c r="N13" s="39"/>
    </row>
    <row r="14" spans="1:14" ht="15">
      <c r="A14" s="46"/>
      <c r="B14" s="46"/>
      <c r="C14" s="43"/>
      <c r="D14" s="7" t="s">
        <v>12</v>
      </c>
      <c r="E14" s="8">
        <v>42</v>
      </c>
      <c r="F14" s="2">
        <v>76</v>
      </c>
      <c r="G14" s="10"/>
      <c r="H14" s="10">
        <v>13</v>
      </c>
      <c r="I14" s="27">
        <f>F14*H14</f>
        <v>988</v>
      </c>
      <c r="J14" s="58"/>
      <c r="K14" s="58"/>
      <c r="L14" s="57"/>
      <c r="N14" s="39"/>
    </row>
    <row r="15" spans="1:14" ht="15">
      <c r="A15" s="46"/>
      <c r="B15" s="46"/>
      <c r="C15" s="48" t="s">
        <v>16</v>
      </c>
      <c r="D15" s="7" t="s">
        <v>34</v>
      </c>
      <c r="E15" s="8">
        <v>34</v>
      </c>
      <c r="F15" s="2"/>
      <c r="G15" s="10">
        <v>24</v>
      </c>
      <c r="H15" s="10"/>
      <c r="I15" s="27">
        <f>G15*E15</f>
        <v>816</v>
      </c>
      <c r="J15" s="58"/>
      <c r="K15" s="58"/>
      <c r="L15" s="57"/>
      <c r="N15" s="39"/>
    </row>
    <row r="16" spans="1:14" ht="15">
      <c r="A16" s="46"/>
      <c r="B16" s="46"/>
      <c r="C16" s="49"/>
      <c r="D16" s="7" t="s">
        <v>10</v>
      </c>
      <c r="E16" s="8">
        <v>40</v>
      </c>
      <c r="F16" s="2">
        <v>72</v>
      </c>
      <c r="G16" s="10"/>
      <c r="H16" s="10">
        <v>13</v>
      </c>
      <c r="I16" s="27">
        <f>F16*H16</f>
        <v>936</v>
      </c>
      <c r="J16" s="58"/>
      <c r="K16" s="58"/>
      <c r="L16" s="57"/>
      <c r="N16" s="39"/>
    </row>
    <row r="17" spans="1:14" ht="15">
      <c r="A17" s="46"/>
      <c r="B17" s="46"/>
      <c r="C17" s="49"/>
      <c r="D17" s="7" t="s">
        <v>11</v>
      </c>
      <c r="E17" s="8">
        <v>8</v>
      </c>
      <c r="F17" s="2">
        <v>13</v>
      </c>
      <c r="G17" s="10"/>
      <c r="H17" s="10">
        <v>13</v>
      </c>
      <c r="I17" s="27">
        <f>F17*H17</f>
        <v>169</v>
      </c>
      <c r="J17" s="58"/>
      <c r="K17" s="58"/>
      <c r="L17" s="57"/>
      <c r="N17" s="39"/>
    </row>
    <row r="18" spans="1:14" ht="15">
      <c r="A18" s="46"/>
      <c r="B18" s="46"/>
      <c r="C18" s="50"/>
      <c r="D18" s="7" t="s">
        <v>12</v>
      </c>
      <c r="E18" s="8">
        <v>81</v>
      </c>
      <c r="F18" s="2">
        <v>147</v>
      </c>
      <c r="G18" s="10"/>
      <c r="H18" s="10">
        <v>13</v>
      </c>
      <c r="I18" s="27">
        <f>F18*H18</f>
        <v>1911</v>
      </c>
      <c r="J18" s="58"/>
      <c r="K18" s="58"/>
      <c r="L18" s="57"/>
      <c r="N18" s="39"/>
    </row>
    <row r="19" spans="1:14" ht="15">
      <c r="A19" s="46"/>
      <c r="B19" s="47"/>
      <c r="C19" s="12" t="s">
        <v>15</v>
      </c>
      <c r="D19" s="1" t="s">
        <v>12</v>
      </c>
      <c r="E19" s="6">
        <v>10</v>
      </c>
      <c r="F19" s="2">
        <v>18</v>
      </c>
      <c r="G19" s="13"/>
      <c r="H19" s="10">
        <v>13</v>
      </c>
      <c r="I19" s="29">
        <f>F19*H19</f>
        <v>234</v>
      </c>
      <c r="J19" s="58"/>
      <c r="K19" s="58"/>
      <c r="L19" s="57"/>
      <c r="N19" s="39"/>
    </row>
    <row r="20" spans="1:14" ht="15">
      <c r="A20" s="46"/>
      <c r="B20" s="11" t="s">
        <v>13</v>
      </c>
      <c r="C20" s="11"/>
      <c r="D20" s="11"/>
      <c r="E20" s="4">
        <f>SUM(E12:E19)</f>
        <v>231</v>
      </c>
      <c r="F20" s="4">
        <f>SUM(F12:F19)</f>
        <v>353</v>
      </c>
      <c r="G20" s="13"/>
      <c r="H20" s="14"/>
      <c r="I20" s="30">
        <f>SUM(I12:I19)</f>
        <v>5405</v>
      </c>
      <c r="J20" s="58"/>
      <c r="K20" s="58"/>
      <c r="L20" s="57"/>
      <c r="N20" s="39">
        <f>(K12/J12/E20)*0.6</f>
        <v>0.5499409681227863</v>
      </c>
    </row>
    <row r="21" spans="1:14" ht="15">
      <c r="A21" s="46"/>
      <c r="B21" s="41" t="s">
        <v>20</v>
      </c>
      <c r="C21" s="7" t="s">
        <v>16</v>
      </c>
      <c r="D21" s="7" t="s">
        <v>12</v>
      </c>
      <c r="E21" s="8">
        <v>17</v>
      </c>
      <c r="F21" s="2">
        <v>31</v>
      </c>
      <c r="G21" s="10"/>
      <c r="H21" s="10">
        <v>13</v>
      </c>
      <c r="I21" s="27">
        <f>F21*H21</f>
        <v>403</v>
      </c>
      <c r="J21" s="58">
        <v>22</v>
      </c>
      <c r="K21" s="58">
        <v>561</v>
      </c>
      <c r="L21" s="57">
        <f>K21+I23</f>
        <v>1224</v>
      </c>
      <c r="N21" s="39"/>
    </row>
    <row r="22" spans="1:14" ht="15">
      <c r="A22" s="46"/>
      <c r="B22" s="42"/>
      <c r="C22" s="9" t="s">
        <v>15</v>
      </c>
      <c r="D22" s="7" t="s">
        <v>12</v>
      </c>
      <c r="E22" s="8">
        <v>11</v>
      </c>
      <c r="F22" s="2">
        <v>20</v>
      </c>
      <c r="G22" s="10"/>
      <c r="H22" s="10">
        <v>13</v>
      </c>
      <c r="I22" s="27">
        <f>F22*H22</f>
        <v>260</v>
      </c>
      <c r="J22" s="58"/>
      <c r="K22" s="58"/>
      <c r="L22" s="57"/>
      <c r="N22" s="39"/>
    </row>
    <row r="23" spans="1:14" ht="15">
      <c r="A23" s="46"/>
      <c r="B23" s="3" t="s">
        <v>13</v>
      </c>
      <c r="C23" s="3"/>
      <c r="D23" s="3"/>
      <c r="E23" s="4">
        <f>SUM(E21:E22)</f>
        <v>28</v>
      </c>
      <c r="F23" s="5">
        <f>SUM(F21:F22)</f>
        <v>51</v>
      </c>
      <c r="G23" s="10"/>
      <c r="H23" s="10"/>
      <c r="I23" s="28">
        <f>SUM(I21:I22)</f>
        <v>663</v>
      </c>
      <c r="J23" s="58"/>
      <c r="K23" s="58"/>
      <c r="L23" s="57"/>
      <c r="N23" s="39">
        <f>K21/J21/F23</f>
        <v>0.5</v>
      </c>
    </row>
    <row r="24" spans="1:14" ht="15">
      <c r="A24" s="46"/>
      <c r="B24" s="40" t="s">
        <v>21</v>
      </c>
      <c r="C24" s="48" t="s">
        <v>14</v>
      </c>
      <c r="D24" s="7" t="s">
        <v>11</v>
      </c>
      <c r="E24" s="8">
        <v>1</v>
      </c>
      <c r="F24" s="2">
        <v>2</v>
      </c>
      <c r="G24" s="10"/>
      <c r="H24" s="10">
        <v>14</v>
      </c>
      <c r="I24" s="27">
        <f>F24*H24</f>
        <v>28</v>
      </c>
      <c r="J24" s="58">
        <v>22</v>
      </c>
      <c r="K24" s="58">
        <v>880</v>
      </c>
      <c r="L24" s="57">
        <f>K24+I26</f>
        <v>2000</v>
      </c>
      <c r="N24" s="39"/>
    </row>
    <row r="25" spans="1:14" ht="15">
      <c r="A25" s="46"/>
      <c r="B25" s="42"/>
      <c r="C25" s="50"/>
      <c r="D25" s="7" t="s">
        <v>12</v>
      </c>
      <c r="E25" s="8">
        <v>43</v>
      </c>
      <c r="F25" s="2">
        <v>78</v>
      </c>
      <c r="G25" s="10"/>
      <c r="H25" s="10">
        <v>14</v>
      </c>
      <c r="I25" s="27">
        <f>F25*H25</f>
        <v>1092</v>
      </c>
      <c r="J25" s="58"/>
      <c r="K25" s="58"/>
      <c r="L25" s="57"/>
      <c r="N25" s="39"/>
    </row>
    <row r="26" spans="1:14" ht="15">
      <c r="A26" s="46"/>
      <c r="B26" s="3" t="s">
        <v>13</v>
      </c>
      <c r="C26" s="3"/>
      <c r="D26" s="3"/>
      <c r="E26" s="4">
        <f>SUM(E24:E25)</f>
        <v>44</v>
      </c>
      <c r="F26" s="5">
        <f>SUM(F24:F25)</f>
        <v>80</v>
      </c>
      <c r="G26" s="10"/>
      <c r="H26" s="10"/>
      <c r="I26" s="28">
        <f>SUM(I24:I25)</f>
        <v>1120</v>
      </c>
      <c r="J26" s="58"/>
      <c r="K26" s="58"/>
      <c r="L26" s="57"/>
      <c r="N26" s="39">
        <f>K24/J24/F26</f>
        <v>0.5</v>
      </c>
    </row>
    <row r="27" spans="1:14" ht="15">
      <c r="A27" s="46"/>
      <c r="B27" s="19" t="s">
        <v>22</v>
      </c>
      <c r="C27" s="16" t="s">
        <v>14</v>
      </c>
      <c r="D27" s="7" t="s">
        <v>12</v>
      </c>
      <c r="E27" s="8">
        <v>85</v>
      </c>
      <c r="F27" s="2">
        <v>155</v>
      </c>
      <c r="G27" s="10"/>
      <c r="H27" s="10">
        <v>14</v>
      </c>
      <c r="I27" s="27">
        <f>F27*H27</f>
        <v>2170</v>
      </c>
      <c r="J27" s="58">
        <v>22</v>
      </c>
      <c r="K27" s="58">
        <v>1500</v>
      </c>
      <c r="L27" s="57">
        <f>K27+I28</f>
        <v>3670</v>
      </c>
      <c r="N27" s="39"/>
    </row>
    <row r="28" spans="1:14" ht="15">
      <c r="A28" s="46"/>
      <c r="B28" s="3" t="s">
        <v>13</v>
      </c>
      <c r="C28" s="3"/>
      <c r="D28" s="3"/>
      <c r="E28" s="4">
        <f>SUM(E27:E27)</f>
        <v>85</v>
      </c>
      <c r="F28" s="5">
        <f>SUM(F27:F27)</f>
        <v>155</v>
      </c>
      <c r="G28" s="10"/>
      <c r="H28" s="10"/>
      <c r="I28" s="28">
        <f>SUM(I27:I27)</f>
        <v>2170</v>
      </c>
      <c r="J28" s="58"/>
      <c r="K28" s="58"/>
      <c r="L28" s="57"/>
      <c r="N28" s="39">
        <f>K27/J27/F28</f>
        <v>0.43988269794721413</v>
      </c>
    </row>
    <row r="29" spans="1:14" ht="15">
      <c r="A29" s="46"/>
      <c r="B29" s="40" t="s">
        <v>23</v>
      </c>
      <c r="C29" s="48" t="s">
        <v>16</v>
      </c>
      <c r="D29" s="7" t="s">
        <v>34</v>
      </c>
      <c r="E29" s="8">
        <v>18</v>
      </c>
      <c r="F29" s="2"/>
      <c r="G29" s="10">
        <v>24</v>
      </c>
      <c r="H29" s="10"/>
      <c r="I29" s="27">
        <f>G29*E29</f>
        <v>432</v>
      </c>
      <c r="J29" s="58">
        <v>22</v>
      </c>
      <c r="K29" s="58">
        <v>6380</v>
      </c>
      <c r="L29" s="57">
        <f>K29+I33</f>
        <v>13130</v>
      </c>
      <c r="N29" s="39"/>
    </row>
    <row r="30" spans="1:14" ht="15">
      <c r="A30" s="46"/>
      <c r="B30" s="41"/>
      <c r="C30" s="49"/>
      <c r="D30" s="7" t="s">
        <v>10</v>
      </c>
      <c r="E30" s="8">
        <v>23</v>
      </c>
      <c r="F30" s="2">
        <v>38</v>
      </c>
      <c r="G30" s="10"/>
      <c r="H30" s="10">
        <v>13</v>
      </c>
      <c r="I30" s="27">
        <f>F30*H30</f>
        <v>494</v>
      </c>
      <c r="J30" s="58"/>
      <c r="K30" s="58"/>
      <c r="L30" s="57"/>
      <c r="N30" s="39"/>
    </row>
    <row r="31" spans="1:14" ht="15">
      <c r="A31" s="46"/>
      <c r="B31" s="41"/>
      <c r="C31" s="49"/>
      <c r="D31" s="7" t="s">
        <v>11</v>
      </c>
      <c r="E31" s="8">
        <v>31</v>
      </c>
      <c r="F31" s="2">
        <v>52</v>
      </c>
      <c r="G31" s="10"/>
      <c r="H31" s="10">
        <v>13</v>
      </c>
      <c r="I31" s="27">
        <f>F31*H31</f>
        <v>676</v>
      </c>
      <c r="J31" s="58"/>
      <c r="K31" s="58"/>
      <c r="L31" s="57"/>
      <c r="N31" s="39"/>
    </row>
    <row r="32" spans="1:14" ht="15">
      <c r="A32" s="46"/>
      <c r="B32" s="42"/>
      <c r="C32" s="50"/>
      <c r="D32" s="7" t="s">
        <v>12</v>
      </c>
      <c r="E32" s="8">
        <v>218</v>
      </c>
      <c r="F32" s="2">
        <v>396</v>
      </c>
      <c r="G32" s="10"/>
      <c r="H32" s="10">
        <v>13</v>
      </c>
      <c r="I32" s="27">
        <f>F32*H32</f>
        <v>5148</v>
      </c>
      <c r="J32" s="58"/>
      <c r="K32" s="58"/>
      <c r="L32" s="57"/>
      <c r="N32" s="39"/>
    </row>
    <row r="33" spans="1:14" ht="15">
      <c r="A33" s="46"/>
      <c r="B33" s="3" t="s">
        <v>13</v>
      </c>
      <c r="C33" s="3"/>
      <c r="D33" s="3"/>
      <c r="E33" s="4">
        <f>SUM(E29:E32)</f>
        <v>290</v>
      </c>
      <c r="F33" s="4">
        <f>SUM(F29:F32)</f>
        <v>486</v>
      </c>
      <c r="G33" s="10"/>
      <c r="H33" s="10"/>
      <c r="I33" s="28">
        <f>SUM(I29:I32)</f>
        <v>6750</v>
      </c>
      <c r="J33" s="58"/>
      <c r="K33" s="58"/>
      <c r="L33" s="57"/>
      <c r="N33" s="39">
        <f>(K29/J29/E33)*0.6</f>
        <v>0.6</v>
      </c>
    </row>
    <row r="34" spans="1:14" ht="15">
      <c r="A34" s="46"/>
      <c r="B34" s="40" t="s">
        <v>24</v>
      </c>
      <c r="C34" s="48" t="s">
        <v>16</v>
      </c>
      <c r="D34" s="7" t="s">
        <v>34</v>
      </c>
      <c r="E34" s="8">
        <v>34</v>
      </c>
      <c r="F34" s="2"/>
      <c r="G34" s="10">
        <v>24</v>
      </c>
      <c r="H34" s="10"/>
      <c r="I34" s="27">
        <f>G34*E34</f>
        <v>816</v>
      </c>
      <c r="J34" s="58">
        <v>22</v>
      </c>
      <c r="K34" s="58">
        <v>5984</v>
      </c>
      <c r="L34" s="57">
        <f>K34+I39</f>
        <v>12364</v>
      </c>
      <c r="N34" s="39"/>
    </row>
    <row r="35" spans="1:14" ht="15">
      <c r="A35" s="46"/>
      <c r="B35" s="41"/>
      <c r="C35" s="49"/>
      <c r="D35" s="7" t="s">
        <v>10</v>
      </c>
      <c r="E35" s="8">
        <v>15</v>
      </c>
      <c r="F35" s="2">
        <v>25</v>
      </c>
      <c r="G35" s="10"/>
      <c r="H35" s="10">
        <v>13</v>
      </c>
      <c r="I35" s="27">
        <f>F35*H35</f>
        <v>325</v>
      </c>
      <c r="J35" s="58"/>
      <c r="K35" s="58"/>
      <c r="L35" s="57"/>
      <c r="N35" s="39"/>
    </row>
    <row r="36" spans="1:14" ht="15">
      <c r="A36" s="46"/>
      <c r="B36" s="41"/>
      <c r="C36" s="49"/>
      <c r="D36" s="7" t="s">
        <v>11</v>
      </c>
      <c r="E36" s="8">
        <v>13</v>
      </c>
      <c r="F36" s="2">
        <v>22</v>
      </c>
      <c r="G36" s="10"/>
      <c r="H36" s="10">
        <v>13</v>
      </c>
      <c r="I36" s="27">
        <f>F36*H36</f>
        <v>286</v>
      </c>
      <c r="J36" s="58"/>
      <c r="K36" s="58"/>
      <c r="L36" s="57"/>
      <c r="N36" s="39"/>
    </row>
    <row r="37" spans="1:14" ht="15">
      <c r="A37" s="46"/>
      <c r="B37" s="41"/>
      <c r="C37" s="50"/>
      <c r="D37" s="7" t="s">
        <v>12</v>
      </c>
      <c r="E37" s="8">
        <v>205</v>
      </c>
      <c r="F37" s="2">
        <v>372</v>
      </c>
      <c r="G37" s="10"/>
      <c r="H37" s="10">
        <v>13</v>
      </c>
      <c r="I37" s="27">
        <f>F37*H37</f>
        <v>4836</v>
      </c>
      <c r="J37" s="58"/>
      <c r="K37" s="58"/>
      <c r="L37" s="57"/>
      <c r="N37" s="39"/>
    </row>
    <row r="38" spans="1:14" ht="15">
      <c r="A38" s="46"/>
      <c r="B38" s="42"/>
      <c r="C38" s="7" t="s">
        <v>14</v>
      </c>
      <c r="D38" s="7" t="s">
        <v>12</v>
      </c>
      <c r="E38" s="8">
        <v>5</v>
      </c>
      <c r="F38" s="2">
        <v>9</v>
      </c>
      <c r="G38" s="10"/>
      <c r="H38" s="10">
        <v>13</v>
      </c>
      <c r="I38" s="27">
        <f>F38*H38</f>
        <v>117</v>
      </c>
      <c r="J38" s="58"/>
      <c r="K38" s="58"/>
      <c r="L38" s="57"/>
      <c r="N38" s="39"/>
    </row>
    <row r="39" spans="1:14" ht="15">
      <c r="A39" s="46"/>
      <c r="B39" s="3" t="s">
        <v>13</v>
      </c>
      <c r="C39" s="3"/>
      <c r="D39" s="3"/>
      <c r="E39" s="4">
        <f>SUM(E34:E38)</f>
        <v>272</v>
      </c>
      <c r="F39" s="4">
        <f>SUM(F34:F38)</f>
        <v>428</v>
      </c>
      <c r="G39" s="10"/>
      <c r="H39" s="10"/>
      <c r="I39" s="28">
        <f>SUM(I34:I38)</f>
        <v>6380</v>
      </c>
      <c r="J39" s="58"/>
      <c r="K39" s="58"/>
      <c r="L39" s="57"/>
      <c r="N39" s="39">
        <f>(K34/J34/E39)*0.6</f>
        <v>0.6</v>
      </c>
    </row>
    <row r="40" spans="1:14" ht="15">
      <c r="A40" s="46"/>
      <c r="B40" s="40" t="s">
        <v>25</v>
      </c>
      <c r="C40" s="43" t="s">
        <v>9</v>
      </c>
      <c r="D40" s="7" t="s">
        <v>10</v>
      </c>
      <c r="E40" s="8">
        <v>4</v>
      </c>
      <c r="F40" s="2">
        <v>7</v>
      </c>
      <c r="G40" s="10"/>
      <c r="H40" s="10">
        <v>13</v>
      </c>
      <c r="I40" s="27">
        <f>F40*H40</f>
        <v>91</v>
      </c>
      <c r="J40" s="58">
        <v>22</v>
      </c>
      <c r="K40" s="58">
        <v>1583</v>
      </c>
      <c r="L40" s="57">
        <f>K40+I44</f>
        <v>3143</v>
      </c>
      <c r="N40" s="39"/>
    </row>
    <row r="41" spans="1:14" ht="15">
      <c r="A41" s="46"/>
      <c r="B41" s="41"/>
      <c r="C41" s="43"/>
      <c r="D41" s="7" t="s">
        <v>11</v>
      </c>
      <c r="E41" s="8">
        <v>5</v>
      </c>
      <c r="F41" s="2">
        <v>8</v>
      </c>
      <c r="G41" s="10"/>
      <c r="H41" s="10">
        <v>13</v>
      </c>
      <c r="I41" s="27">
        <f>F41*H41</f>
        <v>104</v>
      </c>
      <c r="J41" s="58"/>
      <c r="K41" s="58"/>
      <c r="L41" s="57"/>
      <c r="N41" s="39"/>
    </row>
    <row r="42" spans="1:14" ht="15">
      <c r="A42" s="46"/>
      <c r="B42" s="41"/>
      <c r="C42" s="43"/>
      <c r="D42" s="7" t="s">
        <v>12</v>
      </c>
      <c r="E42" s="8">
        <v>53</v>
      </c>
      <c r="F42" s="2">
        <v>96</v>
      </c>
      <c r="G42" s="10"/>
      <c r="H42" s="10">
        <v>13</v>
      </c>
      <c r="I42" s="27">
        <f>F42*H42</f>
        <v>1248</v>
      </c>
      <c r="J42" s="58"/>
      <c r="K42" s="58"/>
      <c r="L42" s="57"/>
      <c r="N42" s="39"/>
    </row>
    <row r="43" spans="1:14" ht="15">
      <c r="A43" s="46"/>
      <c r="B43" s="42"/>
      <c r="C43" s="7" t="s">
        <v>16</v>
      </c>
      <c r="D43" s="7" t="s">
        <v>12</v>
      </c>
      <c r="E43" s="8">
        <v>5</v>
      </c>
      <c r="F43" s="2">
        <v>9</v>
      </c>
      <c r="G43" s="10"/>
      <c r="H43" s="10">
        <v>13</v>
      </c>
      <c r="I43" s="27">
        <f>F43*H43</f>
        <v>117</v>
      </c>
      <c r="J43" s="58"/>
      <c r="K43" s="58"/>
      <c r="L43" s="57"/>
      <c r="N43" s="39"/>
    </row>
    <row r="44" spans="1:14" ht="15">
      <c r="A44" s="46"/>
      <c r="B44" s="3" t="s">
        <v>13</v>
      </c>
      <c r="C44" s="3"/>
      <c r="D44" s="3"/>
      <c r="E44" s="4">
        <f>SUM(E40:E43)</f>
        <v>67</v>
      </c>
      <c r="F44" s="4">
        <f>SUM(F40:F43)</f>
        <v>120</v>
      </c>
      <c r="G44" s="10"/>
      <c r="H44" s="10"/>
      <c r="I44" s="28">
        <f>SUM(I40:I43)</f>
        <v>1560</v>
      </c>
      <c r="J44" s="58"/>
      <c r="K44" s="58"/>
      <c r="L44" s="57"/>
      <c r="N44" s="39">
        <f>K40/J40/F44</f>
        <v>0.5996212121212121</v>
      </c>
    </row>
    <row r="45" spans="1:14" ht="15">
      <c r="A45" s="46"/>
      <c r="B45" s="40" t="s">
        <v>26</v>
      </c>
      <c r="C45" s="43" t="s">
        <v>9</v>
      </c>
      <c r="D45" s="7" t="s">
        <v>10</v>
      </c>
      <c r="E45" s="8">
        <v>10</v>
      </c>
      <c r="F45" s="2">
        <v>17</v>
      </c>
      <c r="G45" s="10"/>
      <c r="H45" s="10">
        <v>13</v>
      </c>
      <c r="I45" s="27">
        <f>F45*H45</f>
        <v>221</v>
      </c>
      <c r="J45" s="58">
        <v>22</v>
      </c>
      <c r="K45" s="58">
        <v>2349</v>
      </c>
      <c r="L45" s="57">
        <f>K45+I48</f>
        <v>4663</v>
      </c>
      <c r="N45" s="39"/>
    </row>
    <row r="46" spans="1:14" ht="15">
      <c r="A46" s="46"/>
      <c r="B46" s="41"/>
      <c r="C46" s="43"/>
      <c r="D46" s="7" t="s">
        <v>11</v>
      </c>
      <c r="E46" s="8">
        <v>6</v>
      </c>
      <c r="F46" s="2">
        <v>10</v>
      </c>
      <c r="G46" s="10"/>
      <c r="H46" s="10">
        <v>13</v>
      </c>
      <c r="I46" s="27">
        <f>F46*H46</f>
        <v>130</v>
      </c>
      <c r="J46" s="58"/>
      <c r="K46" s="58"/>
      <c r="L46" s="57"/>
      <c r="N46" s="39"/>
    </row>
    <row r="47" spans="1:14" ht="15">
      <c r="A47" s="46"/>
      <c r="B47" s="41"/>
      <c r="C47" s="43"/>
      <c r="D47" s="7" t="s">
        <v>12</v>
      </c>
      <c r="E47" s="8">
        <v>83</v>
      </c>
      <c r="F47" s="2">
        <v>151</v>
      </c>
      <c r="G47" s="10"/>
      <c r="H47" s="10">
        <v>13</v>
      </c>
      <c r="I47" s="27">
        <f>F47*H47</f>
        <v>1963</v>
      </c>
      <c r="J47" s="58"/>
      <c r="K47" s="58"/>
      <c r="L47" s="57"/>
      <c r="N47" s="39"/>
    </row>
    <row r="48" spans="1:14" ht="15">
      <c r="A48" s="46"/>
      <c r="B48" s="3" t="s">
        <v>13</v>
      </c>
      <c r="C48" s="3"/>
      <c r="D48" s="3"/>
      <c r="E48" s="4">
        <f>SUM(E45:E47)</f>
        <v>99</v>
      </c>
      <c r="F48" s="4">
        <f>SUM(F45:F47)</f>
        <v>178</v>
      </c>
      <c r="G48" s="10"/>
      <c r="H48" s="10"/>
      <c r="I48" s="28">
        <f>SUM(I45:I47)</f>
        <v>2314</v>
      </c>
      <c r="J48" s="58"/>
      <c r="K48" s="58"/>
      <c r="L48" s="57"/>
      <c r="N48" s="39">
        <f>K45/J45/F48</f>
        <v>0.599846782431052</v>
      </c>
    </row>
    <row r="49" spans="1:14" ht="15">
      <c r="A49" s="46"/>
      <c r="B49" s="18" t="s">
        <v>27</v>
      </c>
      <c r="C49" s="12" t="s">
        <v>28</v>
      </c>
      <c r="D49" s="7" t="s">
        <v>12</v>
      </c>
      <c r="E49" s="6">
        <v>67</v>
      </c>
      <c r="F49" s="2">
        <v>122</v>
      </c>
      <c r="G49" s="13"/>
      <c r="H49" s="14">
        <v>14</v>
      </c>
      <c r="I49" s="29">
        <f>F49*H49</f>
        <v>1708</v>
      </c>
      <c r="J49" s="58">
        <v>22</v>
      </c>
      <c r="K49" s="58">
        <v>1342</v>
      </c>
      <c r="L49" s="57">
        <f>K49+I50</f>
        <v>3050</v>
      </c>
      <c r="N49" s="39"/>
    </row>
    <row r="50" spans="1:14" ht="15">
      <c r="A50" s="46"/>
      <c r="B50" s="3" t="s">
        <v>13</v>
      </c>
      <c r="C50" s="3"/>
      <c r="D50" s="3"/>
      <c r="E50" s="4">
        <f>SUM(E49:E49)</f>
        <v>67</v>
      </c>
      <c r="F50" s="4">
        <f>SUM(F49:F49)</f>
        <v>122</v>
      </c>
      <c r="G50" s="4"/>
      <c r="H50" s="4"/>
      <c r="I50" s="31">
        <f>SUM(I49:I49)</f>
        <v>1708</v>
      </c>
      <c r="J50" s="58"/>
      <c r="K50" s="58"/>
      <c r="L50" s="57"/>
      <c r="N50" s="39"/>
    </row>
    <row r="51" spans="1:14" ht="15">
      <c r="A51" s="46"/>
      <c r="B51" s="18" t="s">
        <v>29</v>
      </c>
      <c r="C51" s="12" t="s">
        <v>16</v>
      </c>
      <c r="D51" s="7" t="s">
        <v>12</v>
      </c>
      <c r="E51" s="8">
        <v>65</v>
      </c>
      <c r="F51" s="2">
        <v>118</v>
      </c>
      <c r="G51" s="10"/>
      <c r="H51" s="10">
        <v>13</v>
      </c>
      <c r="I51" s="27">
        <f>F51*H51</f>
        <v>1534</v>
      </c>
      <c r="J51" s="58">
        <v>22</v>
      </c>
      <c r="K51" s="58">
        <v>1557</v>
      </c>
      <c r="L51" s="57">
        <f>K51+I52</f>
        <v>3091</v>
      </c>
      <c r="N51" s="39"/>
    </row>
    <row r="52" spans="1:14" ht="15">
      <c r="A52" s="46"/>
      <c r="B52" s="3" t="s">
        <v>13</v>
      </c>
      <c r="C52" s="3"/>
      <c r="D52" s="3"/>
      <c r="E52" s="4">
        <f>SUM(E51:E51)</f>
        <v>65</v>
      </c>
      <c r="F52" s="4">
        <f>SUM(F51:F51)</f>
        <v>118</v>
      </c>
      <c r="G52" s="4"/>
      <c r="H52" s="4"/>
      <c r="I52" s="31">
        <f>SUM(I51:I51)</f>
        <v>1534</v>
      </c>
      <c r="J52" s="58"/>
      <c r="K52" s="58"/>
      <c r="L52" s="57"/>
      <c r="N52" s="39">
        <f>K51/J51/F52</f>
        <v>0.5997688751926039</v>
      </c>
    </row>
    <row r="53" spans="1:14" ht="15">
      <c r="A53" s="46"/>
      <c r="B53" s="40" t="s">
        <v>30</v>
      </c>
      <c r="C53" s="43" t="s">
        <v>16</v>
      </c>
      <c r="D53" s="7" t="s">
        <v>10</v>
      </c>
      <c r="E53" s="8">
        <v>19</v>
      </c>
      <c r="F53" s="2">
        <v>32</v>
      </c>
      <c r="G53" s="10"/>
      <c r="H53" s="10">
        <v>13</v>
      </c>
      <c r="I53" s="27">
        <f>F53*H53</f>
        <v>416</v>
      </c>
      <c r="J53" s="58">
        <v>22</v>
      </c>
      <c r="K53" s="58">
        <v>1808</v>
      </c>
      <c r="L53" s="57">
        <f>K53+I56</f>
        <v>3589</v>
      </c>
      <c r="N53" s="39"/>
    </row>
    <row r="54" spans="1:14" ht="15">
      <c r="A54" s="46"/>
      <c r="B54" s="41"/>
      <c r="C54" s="43"/>
      <c r="D54" s="7" t="s">
        <v>11</v>
      </c>
      <c r="E54" s="8">
        <v>5</v>
      </c>
      <c r="F54" s="2">
        <v>9</v>
      </c>
      <c r="G54" s="10"/>
      <c r="H54" s="10">
        <v>13</v>
      </c>
      <c r="I54" s="27">
        <f>F54*H54</f>
        <v>117</v>
      </c>
      <c r="J54" s="58"/>
      <c r="K54" s="58"/>
      <c r="L54" s="57"/>
      <c r="N54" s="39"/>
    </row>
    <row r="55" spans="1:14" ht="15">
      <c r="A55" s="46"/>
      <c r="B55" s="41"/>
      <c r="C55" s="43"/>
      <c r="D55" s="7" t="s">
        <v>12</v>
      </c>
      <c r="E55" s="8">
        <v>53</v>
      </c>
      <c r="F55" s="2">
        <v>96</v>
      </c>
      <c r="G55" s="10"/>
      <c r="H55" s="10">
        <v>13</v>
      </c>
      <c r="I55" s="27">
        <f>F55*H55</f>
        <v>1248</v>
      </c>
      <c r="J55" s="58"/>
      <c r="K55" s="58"/>
      <c r="L55" s="57"/>
      <c r="N55" s="39"/>
    </row>
    <row r="56" spans="1:14" ht="15">
      <c r="A56" s="46"/>
      <c r="B56" s="3" t="s">
        <v>13</v>
      </c>
      <c r="C56" s="3"/>
      <c r="D56" s="3"/>
      <c r="E56" s="4">
        <f>SUM(E53:E55)</f>
        <v>77</v>
      </c>
      <c r="F56" s="4">
        <f>SUM(F53:F55)</f>
        <v>137</v>
      </c>
      <c r="G56" s="10"/>
      <c r="H56" s="10"/>
      <c r="I56" s="28">
        <f>SUM(I53:I55)</f>
        <v>1781</v>
      </c>
      <c r="J56" s="58"/>
      <c r="K56" s="58"/>
      <c r="L56" s="57"/>
      <c r="N56" s="39">
        <f>K53/J53/F56</f>
        <v>0.5998672859986729</v>
      </c>
    </row>
    <row r="57" spans="1:14" ht="15">
      <c r="A57" s="46"/>
      <c r="B57" s="55" t="s">
        <v>31</v>
      </c>
      <c r="C57" s="56" t="s">
        <v>16</v>
      </c>
      <c r="D57" s="7" t="s">
        <v>10</v>
      </c>
      <c r="E57" s="6">
        <v>20</v>
      </c>
      <c r="F57" s="2">
        <v>33</v>
      </c>
      <c r="G57" s="13"/>
      <c r="H57" s="14">
        <v>13</v>
      </c>
      <c r="I57" s="29">
        <f>F57*H57</f>
        <v>429</v>
      </c>
      <c r="J57" s="58">
        <v>22</v>
      </c>
      <c r="K57" s="58">
        <v>3058</v>
      </c>
      <c r="L57" s="57">
        <f>K57+I60</f>
        <v>6269</v>
      </c>
      <c r="N57" s="39"/>
    </row>
    <row r="58" spans="1:14" ht="15">
      <c r="A58" s="46"/>
      <c r="B58" s="55"/>
      <c r="C58" s="56"/>
      <c r="D58" s="7" t="s">
        <v>11</v>
      </c>
      <c r="E58" s="6">
        <v>11</v>
      </c>
      <c r="F58" s="2">
        <v>18</v>
      </c>
      <c r="G58" s="13"/>
      <c r="H58" s="14">
        <v>13</v>
      </c>
      <c r="I58" s="29">
        <f>F58*H58</f>
        <v>234</v>
      </c>
      <c r="J58" s="58"/>
      <c r="K58" s="58"/>
      <c r="L58" s="57"/>
      <c r="N58" s="39"/>
    </row>
    <row r="59" spans="1:14" ht="15">
      <c r="A59" s="46"/>
      <c r="B59" s="55"/>
      <c r="C59" s="56"/>
      <c r="D59" s="7" t="s">
        <v>12</v>
      </c>
      <c r="E59" s="8">
        <v>108</v>
      </c>
      <c r="F59" s="2">
        <v>196</v>
      </c>
      <c r="G59" s="10"/>
      <c r="H59" s="10">
        <v>13</v>
      </c>
      <c r="I59" s="27">
        <f>F59*H59</f>
        <v>2548</v>
      </c>
      <c r="J59" s="58"/>
      <c r="K59" s="58"/>
      <c r="L59" s="57"/>
      <c r="N59" s="39"/>
    </row>
    <row r="60" spans="1:14" ht="15">
      <c r="A60" s="46"/>
      <c r="B60" s="3" t="s">
        <v>13</v>
      </c>
      <c r="C60" s="3"/>
      <c r="D60" s="3"/>
      <c r="E60" s="4">
        <f>SUM(E57:E59)</f>
        <v>139</v>
      </c>
      <c r="F60" s="4">
        <f>SUM(F57:F59)</f>
        <v>247</v>
      </c>
      <c r="G60" s="4"/>
      <c r="H60" s="4"/>
      <c r="I60" s="31">
        <f>SUM(I57:I59)</f>
        <v>3211</v>
      </c>
      <c r="J60" s="58"/>
      <c r="K60" s="58"/>
      <c r="L60" s="57"/>
      <c r="N60" s="39">
        <f>K57/J57/F60</f>
        <v>0.562753036437247</v>
      </c>
    </row>
    <row r="61" spans="1:14" ht="15">
      <c r="A61" s="46"/>
      <c r="B61" s="19" t="s">
        <v>32</v>
      </c>
      <c r="C61" s="7" t="s">
        <v>16</v>
      </c>
      <c r="D61" s="7" t="s">
        <v>12</v>
      </c>
      <c r="E61" s="8">
        <v>20</v>
      </c>
      <c r="F61" s="2">
        <v>36</v>
      </c>
      <c r="G61" s="10"/>
      <c r="H61" s="10">
        <v>13</v>
      </c>
      <c r="I61" s="27">
        <f>F61*H61</f>
        <v>468</v>
      </c>
      <c r="J61" s="58">
        <v>22</v>
      </c>
      <c r="K61" s="58">
        <v>475</v>
      </c>
      <c r="L61" s="57">
        <f>K61+I62</f>
        <v>943</v>
      </c>
      <c r="N61" s="39"/>
    </row>
    <row r="62" spans="1:14" ht="15">
      <c r="A62" s="46"/>
      <c r="B62" s="3" t="s">
        <v>13</v>
      </c>
      <c r="C62" s="3"/>
      <c r="D62" s="3"/>
      <c r="E62" s="4">
        <f>SUM(E61:E61)</f>
        <v>20</v>
      </c>
      <c r="F62" s="5">
        <f>SUM(F61:F61)</f>
        <v>36</v>
      </c>
      <c r="G62" s="10"/>
      <c r="H62" s="10"/>
      <c r="I62" s="28">
        <f>SUM(I61:I61)</f>
        <v>468</v>
      </c>
      <c r="J62" s="58"/>
      <c r="K62" s="58"/>
      <c r="L62" s="57"/>
      <c r="N62" s="39">
        <f>K61/J61/F62</f>
        <v>0.5997474747474747</v>
      </c>
    </row>
    <row r="63" spans="1:14" ht="15">
      <c r="A63" s="46"/>
      <c r="B63" s="40" t="s">
        <v>33</v>
      </c>
      <c r="C63" s="43" t="s">
        <v>14</v>
      </c>
      <c r="D63" s="7" t="s">
        <v>11</v>
      </c>
      <c r="E63" s="8">
        <v>15</v>
      </c>
      <c r="F63" s="2">
        <v>25</v>
      </c>
      <c r="G63" s="10"/>
      <c r="H63" s="10">
        <v>13</v>
      </c>
      <c r="I63" s="27">
        <f>F63*H63</f>
        <v>325</v>
      </c>
      <c r="J63" s="58">
        <v>22</v>
      </c>
      <c r="K63" s="58">
        <v>7030</v>
      </c>
      <c r="L63" s="57">
        <f>K63+I66</f>
        <v>15337</v>
      </c>
      <c r="N63" s="39"/>
    </row>
    <row r="64" spans="1:14" ht="15">
      <c r="A64" s="46"/>
      <c r="B64" s="41"/>
      <c r="C64" s="43"/>
      <c r="D64" s="7" t="s">
        <v>17</v>
      </c>
      <c r="E64" s="8">
        <v>3</v>
      </c>
      <c r="F64" s="2">
        <v>5</v>
      </c>
      <c r="G64" s="10"/>
      <c r="H64" s="10">
        <v>13</v>
      </c>
      <c r="I64" s="27">
        <f>F64*H64</f>
        <v>65</v>
      </c>
      <c r="J64" s="58"/>
      <c r="K64" s="58"/>
      <c r="L64" s="57"/>
      <c r="N64" s="39"/>
    </row>
    <row r="65" spans="1:14" ht="15">
      <c r="A65" s="46"/>
      <c r="B65" s="41"/>
      <c r="C65" s="43"/>
      <c r="D65" s="7" t="s">
        <v>12</v>
      </c>
      <c r="E65" s="8">
        <v>335</v>
      </c>
      <c r="F65" s="2">
        <v>609</v>
      </c>
      <c r="G65" s="10"/>
      <c r="H65" s="10">
        <v>13</v>
      </c>
      <c r="I65" s="27">
        <f>F65*H65</f>
        <v>7917</v>
      </c>
      <c r="J65" s="58"/>
      <c r="K65" s="58"/>
      <c r="L65" s="57"/>
      <c r="N65" s="39"/>
    </row>
    <row r="66" spans="1:14" ht="15">
      <c r="A66" s="46"/>
      <c r="B66" s="3" t="s">
        <v>13</v>
      </c>
      <c r="C66" s="3"/>
      <c r="D66" s="3"/>
      <c r="E66" s="4">
        <f>SUM(E63:E65)</f>
        <v>353</v>
      </c>
      <c r="F66" s="5">
        <f>SUM(F63:F65)</f>
        <v>639</v>
      </c>
      <c r="G66" s="10"/>
      <c r="H66" s="10"/>
      <c r="I66" s="28">
        <f>SUM(I63:I65)</f>
        <v>8307</v>
      </c>
      <c r="J66" s="58"/>
      <c r="K66" s="58"/>
      <c r="L66" s="57"/>
      <c r="N66" s="39">
        <f>K63/J63/F66</f>
        <v>0.5000711338739507</v>
      </c>
    </row>
    <row r="67" spans="1:12" ht="15" customHeight="1">
      <c r="A67" s="47"/>
      <c r="B67" s="52" t="s">
        <v>41</v>
      </c>
      <c r="C67" s="53"/>
      <c r="D67" s="54"/>
      <c r="E67" s="20">
        <f>SUM(E66,E62,E60,E56,E52,E50,E48,E44,E39,E33,E28,E26,E23,E20,E11)</f>
        <v>1983</v>
      </c>
      <c r="F67" s="20">
        <f>SUM(F66,F62,F60,F56,F52,F50,F48,F44,F39,F33,F28,F26,F23,F20,F11)</f>
        <v>3376</v>
      </c>
      <c r="G67" s="20"/>
      <c r="H67" s="20"/>
      <c r="I67" s="32">
        <f>SUM(I66,I62,I60,I56,I52,I50,I48,I44,I39,I33,I28,I26,I23,I20,I11)</f>
        <v>46789</v>
      </c>
      <c r="J67" s="20">
        <v>22</v>
      </c>
      <c r="K67" s="20">
        <f>SUM(K4:K65)</f>
        <v>42377</v>
      </c>
      <c r="L67" s="20">
        <f>SUM(L4:L65)</f>
        <v>89166</v>
      </c>
    </row>
    <row r="69" spans="5:7" ht="15">
      <c r="E69" s="44" t="s">
        <v>38</v>
      </c>
      <c r="F69" s="44"/>
      <c r="G69" s="38">
        <f>K67/J67</f>
        <v>1926.2272727272727</v>
      </c>
    </row>
  </sheetData>
  <sheetProtection/>
  <mergeCells count="70">
    <mergeCell ref="L63:L66"/>
    <mergeCell ref="K63:K66"/>
    <mergeCell ref="J63:J66"/>
    <mergeCell ref="L61:L62"/>
    <mergeCell ref="K61:K62"/>
    <mergeCell ref="J61:J62"/>
    <mergeCell ref="K57:K60"/>
    <mergeCell ref="J57:J60"/>
    <mergeCell ref="L53:L56"/>
    <mergeCell ref="K53:K56"/>
    <mergeCell ref="J53:J56"/>
    <mergeCell ref="L34:L39"/>
    <mergeCell ref="K34:K39"/>
    <mergeCell ref="J34:J39"/>
    <mergeCell ref="L57:L60"/>
    <mergeCell ref="L45:L48"/>
    <mergeCell ref="K45:K48"/>
    <mergeCell ref="J45:J48"/>
    <mergeCell ref="L40:L44"/>
    <mergeCell ref="K40:K44"/>
    <mergeCell ref="J40:J44"/>
    <mergeCell ref="L51:L52"/>
    <mergeCell ref="K51:K52"/>
    <mergeCell ref="J51:J52"/>
    <mergeCell ref="L49:L50"/>
    <mergeCell ref="K49:K50"/>
    <mergeCell ref="J49:J50"/>
    <mergeCell ref="L12:L20"/>
    <mergeCell ref="K12:K20"/>
    <mergeCell ref="J12:J20"/>
    <mergeCell ref="L4:L11"/>
    <mergeCell ref="K4:K11"/>
    <mergeCell ref="J4:J11"/>
    <mergeCell ref="L24:L26"/>
    <mergeCell ref="K24:K26"/>
    <mergeCell ref="J24:J26"/>
    <mergeCell ref="L21:L23"/>
    <mergeCell ref="K21:K23"/>
    <mergeCell ref="J21:J23"/>
    <mergeCell ref="L29:L33"/>
    <mergeCell ref="K29:K33"/>
    <mergeCell ref="J29:J33"/>
    <mergeCell ref="L27:L28"/>
    <mergeCell ref="K27:K28"/>
    <mergeCell ref="J27:J28"/>
    <mergeCell ref="B4:B10"/>
    <mergeCell ref="C4:C7"/>
    <mergeCell ref="B67:D67"/>
    <mergeCell ref="B63:B65"/>
    <mergeCell ref="C63:C65"/>
    <mergeCell ref="B21:B22"/>
    <mergeCell ref="B57:B59"/>
    <mergeCell ref="C57:C59"/>
    <mergeCell ref="C24:C25"/>
    <mergeCell ref="A4:A67"/>
    <mergeCell ref="C15:C18"/>
    <mergeCell ref="C29:C32"/>
    <mergeCell ref="B29:B32"/>
    <mergeCell ref="C34:C37"/>
    <mergeCell ref="B34:B38"/>
    <mergeCell ref="C12:C14"/>
    <mergeCell ref="B12:B19"/>
    <mergeCell ref="B24:B25"/>
    <mergeCell ref="C53:C55"/>
    <mergeCell ref="B53:B55"/>
    <mergeCell ref="B40:B43"/>
    <mergeCell ref="C40:C42"/>
    <mergeCell ref="B45:B47"/>
    <mergeCell ref="C45:C47"/>
    <mergeCell ref="E69:F69"/>
  </mergeCells>
  <printOptions/>
  <pageMargins left="0.2362204724409449" right="0.2362204724409449" top="0.7480314960629921" bottom="0.7480314960629921" header="0.31496062992125984" footer="0.31496062992125984"/>
  <pageSetup fitToHeight="4" fitToWidth="1" orientation="portrait" paperSize="9" scale="8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Радев</cp:lastModifiedBy>
  <cp:lastPrinted>2020-12-14T08:43:25Z</cp:lastPrinted>
  <dcterms:created xsi:type="dcterms:W3CDTF">2020-05-28T05:23:03Z</dcterms:created>
  <dcterms:modified xsi:type="dcterms:W3CDTF">2020-12-17T12:43:26Z</dcterms:modified>
  <cp:category/>
  <cp:version/>
  <cp:contentType/>
  <cp:contentStatus/>
</cp:coreProperties>
</file>