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320" windowHeight="15480" activeTab="3"/>
  </bookViews>
  <sheets>
    <sheet name="Приложение1" sheetId="3" r:id="rId1"/>
    <sheet name="Приложение 2" sheetId="4" r:id="rId2"/>
    <sheet name="Приложение 3" sheetId="5" r:id="rId3"/>
    <sheet name="График" sheetId="6" r:id="rId4"/>
  </sheets>
  <calcPr calcId="145621"/>
</workbook>
</file>

<file path=xl/calcChain.xml><?xml version="1.0" encoding="utf-8"?>
<calcChain xmlns="http://schemas.openxmlformats.org/spreadsheetml/2006/main">
  <c r="D3" i="6" l="1"/>
  <c r="D2" i="6"/>
  <c r="K21" i="3"/>
  <c r="K19" i="3"/>
  <c r="L19" i="3" s="1"/>
  <c r="K20" i="3"/>
  <c r="L20" i="3" s="1"/>
  <c r="K4" i="3"/>
  <c r="K5" i="3"/>
  <c r="L5" i="3" s="1"/>
  <c r="I14" i="3"/>
  <c r="I15" i="3"/>
  <c r="I25" i="3" s="1"/>
  <c r="I26" i="3" s="1"/>
  <c r="I16" i="3"/>
  <c r="I17" i="3"/>
  <c r="I18" i="3"/>
  <c r="I19" i="3"/>
  <c r="I20" i="3"/>
  <c r="I21" i="3"/>
  <c r="I22" i="3"/>
  <c r="I23" i="3"/>
  <c r="I24" i="3"/>
  <c r="I6" i="3"/>
  <c r="I7" i="3"/>
  <c r="I8" i="3"/>
  <c r="I9" i="3"/>
  <c r="I10" i="3"/>
  <c r="I11" i="3"/>
  <c r="L21" i="3"/>
  <c r="K14" i="3"/>
  <c r="L14" i="3"/>
  <c r="K15" i="3"/>
  <c r="L15" i="3"/>
  <c r="K16" i="3"/>
  <c r="K17" i="3"/>
  <c r="L17" i="3" s="1"/>
  <c r="K18" i="3"/>
  <c r="L18" i="3" s="1"/>
  <c r="K22" i="3"/>
  <c r="L22" i="3" s="1"/>
  <c r="K23" i="3"/>
  <c r="L23" i="3" s="1"/>
  <c r="K24" i="3"/>
  <c r="K13" i="3"/>
  <c r="K25" i="3" s="1"/>
  <c r="K26" i="3" s="1"/>
  <c r="G28" i="3" s="1"/>
  <c r="K10" i="3"/>
  <c r="L10" i="3" s="1"/>
  <c r="K9" i="3"/>
  <c r="L9" i="3" s="1"/>
  <c r="K8" i="3"/>
  <c r="L8" i="3" s="1"/>
  <c r="K7" i="3"/>
  <c r="L7" i="3" s="1"/>
  <c r="K11" i="3"/>
  <c r="K6" i="3"/>
  <c r="L6" i="3"/>
  <c r="G8" i="5"/>
  <c r="I5" i="3"/>
  <c r="F25" i="3"/>
  <c r="E25" i="3"/>
  <c r="F12" i="3"/>
  <c r="F26" i="3"/>
  <c r="E12" i="3"/>
  <c r="E26" i="3"/>
  <c r="I13" i="3"/>
  <c r="N16" i="3"/>
  <c r="I4" i="3"/>
  <c r="L4" i="3"/>
  <c r="L24" i="3"/>
  <c r="L16" i="3"/>
  <c r="L11" i="3"/>
  <c r="K12" i="3"/>
  <c r="I12" i="3"/>
  <c r="L12" i="3" l="1"/>
  <c r="L13" i="3"/>
  <c r="L25" i="3" s="1"/>
  <c r="L26" i="3" l="1"/>
</calcChain>
</file>

<file path=xl/sharedStrings.xml><?xml version="1.0" encoding="utf-8"?>
<sst xmlns="http://schemas.openxmlformats.org/spreadsheetml/2006/main" count="83" uniqueCount="57">
  <si>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</si>
  <si>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</si>
  <si>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</si>
  <si>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</si>
  <si>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</si>
  <si>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</si>
  <si>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</si>
  <si>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</si>
  <si>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</si>
  <si>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цер</t>
  </si>
  <si>
    <t>Средна техн.дървесина</t>
  </si>
  <si>
    <t>Дърва за огрев</t>
  </si>
  <si>
    <t>Общо за отдела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</si>
  <si>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</si>
  <si>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</si>
  <si>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</si>
  <si>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</si>
  <si>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</si>
  <si>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>кгбр</t>
  </si>
  <si>
    <t>Едра техн.дървесина</t>
  </si>
  <si>
    <t>287/б</t>
  </si>
  <si>
    <t>мжд</t>
  </si>
  <si>
    <t>288/в</t>
  </si>
  <si>
    <t>цер-изд</t>
  </si>
  <si>
    <t xml:space="preserve">Приложение 1 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</si>
  <si>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</si>
  <si>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</si>
  <si>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</si>
  <si>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</si>
  <si>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</si>
  <si>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</si>
  <si>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над 18см</t>
  </si>
  <si>
    <t>Средна техн. дървесина</t>
  </si>
  <si>
    <t>1,00м  2,00м;</t>
  </si>
  <si>
    <t>14-18см</t>
  </si>
  <si>
    <t>Дребна техн. дървесина</t>
  </si>
  <si>
    <t>до 14см</t>
  </si>
  <si>
    <t>от 4-30см</t>
  </si>
  <si>
    <t>ПРИЛОЖЕНИЕ № 3</t>
  </si>
  <si>
    <t>ОБЕКТ №</t>
  </si>
  <si>
    <t>Отдел, подотдел</t>
  </si>
  <si>
    <t>OБЩО</t>
  </si>
  <si>
    <t>I</t>
  </si>
  <si>
    <t>II</t>
  </si>
  <si>
    <t>III</t>
  </si>
  <si>
    <t>IV</t>
  </si>
  <si>
    <t>287-б; 288-в</t>
  </si>
  <si>
    <t>Дърва за огрев до 10см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</si>
  <si>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</si>
  <si>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</si>
  <si>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</si>
  <si>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287-б</t>
  </si>
  <si>
    <t>288-в</t>
  </si>
  <si>
    <t>Всичко за обекта</t>
  </si>
  <si>
    <t>Към договор ДД-            2022г. за извършване на дейности в ДГТ от Обект № 2208</t>
  </si>
  <si>
    <t>Към договор № ……………....за за извършване на дейности в ДГТ от Обект № 2208</t>
  </si>
  <si>
    <t>тримесечие-  -  2022 г./пл.куб.м.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</si>
</sst>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1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right"/>
    </xf>
    <xf numFmtId="164" fontId="0" fillId="0" borderId="0" xfId="0" applyNumberFormat="1"/>
    <xf numFmtId="1" fontId="3" fillId="0" borderId="2" xfId="1" applyNumberFormat="1" applyFont="1" applyFill="1" applyBorder="1" applyAlignment="1" applyProtection="1">
      <alignment horizontal="center" vertical="top"/>
    </xf>
    <xf numFmtId="2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3" fillId="0" borderId="1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 textRotation="90"/>
    </xf>
    <xf numFmtId="0" fontId="7" fillId="0" borderId="4" xfId="1" applyNumberFormat="1" applyFont="1" applyFill="1" applyBorder="1" applyAlignment="1" applyProtection="1">
      <alignment horizontal="center" vertical="center" textRotation="90" wrapText="1"/>
    </xf>
    <xf numFmtId="0" fontId="7" fillId="0" borderId="4" xfId="1" applyNumberFormat="1" applyFont="1" applyFill="1" applyBorder="1" applyAlignment="1" applyProtection="1">
      <alignment horizontal="center" vertical="center" textRotation="90"/>
    </xf>
    <xf numFmtId="0" fontId="7" fillId="0" borderId="4" xfId="0" applyNumberFormat="1" applyFont="1" applyFill="1" applyBorder="1" applyAlignment="1" applyProtection="1">
      <alignment horizontal="center" vertical="center" textRotation="90" wrapText="1"/>
    </xf>
    <xf numFmtId="2" fontId="7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4" fontId="8" fillId="0" borderId="1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 vertical="center" textRotation="90" wrapText="1"/>
    </xf>
    <xf numFmtId="1" fontId="4" fillId="0" borderId="4" xfId="0" applyNumberFormat="1" applyFont="1" applyFill="1" applyBorder="1" applyAlignment="1">
      <alignment horizontal="center" vertical="center" textRotation="90" wrapText="1"/>
    </xf>
    <xf numFmtId="1" fontId="4" fillId="0" borderId="7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/>
    <xf numFmtId="2" fontId="6" fillId="0" borderId="2" xfId="0" applyNumberFormat="1" applyFont="1" applyFill="1" applyBorder="1"/>
    <xf numFmtId="2" fontId="6" fillId="0" borderId="1" xfId="0" applyNumberFormat="1" applyFont="1" applyFill="1" applyBorder="1"/>
    <xf numFmtId="0" fontId="6" fillId="0" borderId="1" xfId="0" applyFont="1" applyFill="1" applyBorder="1" applyAlignment="1"/>
    <xf numFmtId="0" fontId="7" fillId="0" borderId="1" xfId="1" applyNumberFormat="1" applyFont="1" applyFill="1" applyBorder="1" applyAlignment="1" applyProtection="1">
      <alignment vertical="top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4" fillId="0" borderId="0" xfId="0" applyNumberFormat="1" applyFont="1" applyFill="1" applyAlignment="1">
      <alignment horizontal="center"/>
    </xf>
    <xf numFmtId="0" fontId="7" fillId="3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1" fontId="7" fillId="3" borderId="1" xfId="1" applyNumberFormat="1" applyFont="1" applyFill="1" applyBorder="1" applyAlignment="1" applyProtection="1">
      <alignment horizontal="center" vertical="top"/>
    </xf>
    <xf numFmtId="2" fontId="7" fillId="3" borderId="1" xfId="0" applyNumberFormat="1" applyFont="1" applyFill="1" applyBorder="1"/>
    <xf numFmtId="1" fontId="7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2" fontId="4" fillId="3" borderId="1" xfId="0" applyNumberFormat="1" applyFont="1" applyFill="1" applyBorder="1" applyAlignment="1"/>
    <xf numFmtId="0" fontId="7" fillId="3" borderId="1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O18" sqref="O18"/>
    </sheetView>
  </sheetViews>
  <sheetFormatPr defaultRowHeight="15" x14ac:dyDescent="0.25"/>
  <cols>
    <col min="1" max="1" width="7" customWidth="1"/>
    <col min="2" max="2" width="7.5703125" style="47" customWidth="1"/>
    <col min="3" max="3" width="9.140625" style="47"/>
    <col min="4" max="4" width="32" style="47" customWidth="1"/>
    <col min="5" max="6" width="9.140625" style="47"/>
    <col min="7" max="7" width="8.85546875" style="47" customWidth="1"/>
    <col min="8" max="8" width="8.140625" style="47" customWidth="1"/>
    <col min="9" max="9" width="8.7109375" style="47" customWidth="1"/>
    <col min="10" max="10" width="9.140625" style="47"/>
    <col min="11" max="11" width="10.42578125" style="47" bestFit="1" customWidth="1"/>
    <col min="12" max="12" width="9.5703125" style="47" bestFit="1" customWidth="1"/>
    <col min="13" max="13" width="8.85546875" customWidth="1"/>
    <col min="14" max="14" width="8.85546875" hidden="1" customWidth="1"/>
  </cols>
  <sheetData>
    <row r="1" spans="1:14" x14ac:dyDescent="0.2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s="4" customFormat="1" ht="201" customHeight="1" thickBot="1" x14ac:dyDescent="0.3">
      <c r="A3" s="17" t="s">
        <v>0</v>
      </c>
      <c r="B3" s="18" t="s">
        <v>1</v>
      </c>
      <c r="C3" s="18" t="s">
        <v>2</v>
      </c>
      <c r="D3" s="19" t="s">
        <v>3</v>
      </c>
      <c r="E3" s="18" t="s">
        <v>4</v>
      </c>
      <c r="F3" s="20" t="s">
        <v>5</v>
      </c>
      <c r="G3" s="21" t="s">
        <v>6</v>
      </c>
      <c r="H3" s="21" t="s">
        <v>7</v>
      </c>
      <c r="I3" s="18" t="s">
        <v>8</v>
      </c>
      <c r="J3" s="37" t="s">
        <v>13</v>
      </c>
      <c r="K3" s="38" t="s">
        <v>14</v>
      </c>
      <c r="L3" s="39" t="s">
        <v>15</v>
      </c>
      <c r="N3" s="4" t="s">
        <v>17</v>
      </c>
    </row>
    <row r="4" spans="1:14" ht="16.5" thickBot="1" x14ac:dyDescent="0.3">
      <c r="A4" s="63">
        <v>2208</v>
      </c>
      <c r="B4" s="66" t="s">
        <v>20</v>
      </c>
      <c r="C4" s="69" t="s">
        <v>9</v>
      </c>
      <c r="D4" s="13" t="s">
        <v>19</v>
      </c>
      <c r="E4" s="14">
        <v>43</v>
      </c>
      <c r="F4" s="7">
        <v>72</v>
      </c>
      <c r="G4" s="8"/>
      <c r="H4" s="8">
        <v>17</v>
      </c>
      <c r="I4" s="9">
        <f t="shared" ref="I4:I24" si="0">F4*H4</f>
        <v>1224</v>
      </c>
      <c r="J4" s="40">
        <v>23</v>
      </c>
      <c r="K4" s="41">
        <f>F4*J4*0.6</f>
        <v>993.59999999999991</v>
      </c>
      <c r="L4" s="42">
        <f t="shared" ref="L4:L24" si="1">K4+I4</f>
        <v>2217.6</v>
      </c>
      <c r="M4" s="15"/>
    </row>
    <row r="5" spans="1:14" ht="16.5" thickBot="1" x14ac:dyDescent="0.3">
      <c r="A5" s="64"/>
      <c r="B5" s="67"/>
      <c r="C5" s="68"/>
      <c r="D5" s="12" t="s">
        <v>10</v>
      </c>
      <c r="E5" s="16">
        <v>52</v>
      </c>
      <c r="F5" s="1">
        <v>87</v>
      </c>
      <c r="G5" s="3"/>
      <c r="H5" s="3">
        <v>17</v>
      </c>
      <c r="I5" s="5">
        <f t="shared" si="0"/>
        <v>1479</v>
      </c>
      <c r="J5" s="43">
        <v>23</v>
      </c>
      <c r="K5" s="41">
        <f>F5*J5*0.6</f>
        <v>1200.5999999999999</v>
      </c>
      <c r="L5" s="42">
        <f t="shared" si="1"/>
        <v>2679.6</v>
      </c>
      <c r="M5" s="15"/>
    </row>
    <row r="6" spans="1:14" ht="15.75" x14ac:dyDescent="0.25">
      <c r="A6" s="64"/>
      <c r="B6" s="67"/>
      <c r="C6" s="68"/>
      <c r="D6" s="12" t="s">
        <v>11</v>
      </c>
      <c r="E6" s="16">
        <v>418</v>
      </c>
      <c r="F6" s="1">
        <v>760</v>
      </c>
      <c r="G6" s="3"/>
      <c r="H6" s="3">
        <v>17</v>
      </c>
      <c r="I6" s="5">
        <f t="shared" si="0"/>
        <v>12920</v>
      </c>
      <c r="J6" s="43">
        <v>23</v>
      </c>
      <c r="K6" s="41">
        <f>F6*J6*0.6</f>
        <v>10488</v>
      </c>
      <c r="L6" s="42">
        <f t="shared" si="1"/>
        <v>23408</v>
      </c>
      <c r="M6" s="15"/>
    </row>
    <row r="7" spans="1:14" ht="15.75" x14ac:dyDescent="0.25">
      <c r="A7" s="64"/>
      <c r="B7" s="67"/>
      <c r="C7" s="58" t="s">
        <v>21</v>
      </c>
      <c r="D7" s="12" t="s">
        <v>11</v>
      </c>
      <c r="E7" s="16">
        <v>29</v>
      </c>
      <c r="F7" s="1">
        <v>53</v>
      </c>
      <c r="G7" s="3"/>
      <c r="H7" s="3">
        <v>17</v>
      </c>
      <c r="I7" s="5">
        <f t="shared" si="0"/>
        <v>901</v>
      </c>
      <c r="J7" s="43">
        <v>23</v>
      </c>
      <c r="K7" s="42">
        <f>F7*J7*0.5</f>
        <v>609.5</v>
      </c>
      <c r="L7" s="42">
        <f t="shared" si="1"/>
        <v>1510.5</v>
      </c>
      <c r="M7" s="15"/>
    </row>
    <row r="8" spans="1:14" ht="15.75" x14ac:dyDescent="0.25">
      <c r="A8" s="64"/>
      <c r="B8" s="67"/>
      <c r="C8" s="59"/>
      <c r="D8" s="12" t="s">
        <v>47</v>
      </c>
      <c r="E8" s="16">
        <v>15</v>
      </c>
      <c r="F8" s="1">
        <v>27</v>
      </c>
      <c r="G8" s="3"/>
      <c r="H8" s="3">
        <v>17</v>
      </c>
      <c r="I8" s="5">
        <f t="shared" si="0"/>
        <v>459</v>
      </c>
      <c r="J8" s="43">
        <v>23</v>
      </c>
      <c r="K8" s="42">
        <f>F8*J8*0.5</f>
        <v>310.5</v>
      </c>
      <c r="L8" s="42">
        <f t="shared" si="1"/>
        <v>769.5</v>
      </c>
      <c r="M8" s="15"/>
    </row>
    <row r="9" spans="1:14" ht="15.75" x14ac:dyDescent="0.25">
      <c r="A9" s="64"/>
      <c r="B9" s="67"/>
      <c r="C9" s="58" t="s">
        <v>18</v>
      </c>
      <c r="D9" s="12" t="s">
        <v>11</v>
      </c>
      <c r="E9" s="16">
        <v>20</v>
      </c>
      <c r="F9" s="1">
        <v>36</v>
      </c>
      <c r="G9" s="3"/>
      <c r="H9" s="3">
        <v>17</v>
      </c>
      <c r="I9" s="5">
        <f t="shared" si="0"/>
        <v>612</v>
      </c>
      <c r="J9" s="43">
        <v>23</v>
      </c>
      <c r="K9" s="42">
        <f>F9*J9*0.6</f>
        <v>496.79999999999995</v>
      </c>
      <c r="L9" s="42">
        <f t="shared" si="1"/>
        <v>1108.8</v>
      </c>
      <c r="M9" s="15"/>
    </row>
    <row r="10" spans="1:14" ht="15.75" x14ac:dyDescent="0.25">
      <c r="A10" s="64"/>
      <c r="B10" s="67"/>
      <c r="C10" s="59"/>
      <c r="D10" s="12" t="s">
        <v>47</v>
      </c>
      <c r="E10" s="16">
        <v>15</v>
      </c>
      <c r="F10" s="1">
        <v>28</v>
      </c>
      <c r="G10" s="3"/>
      <c r="H10" s="3">
        <v>17</v>
      </c>
      <c r="I10" s="5">
        <f t="shared" si="0"/>
        <v>476</v>
      </c>
      <c r="J10" s="43">
        <v>23</v>
      </c>
      <c r="K10" s="42">
        <f>F10*J10*0.6</f>
        <v>386.4</v>
      </c>
      <c r="L10" s="42">
        <f t="shared" si="1"/>
        <v>862.4</v>
      </c>
      <c r="M10" s="15"/>
    </row>
    <row r="11" spans="1:14" ht="15.75" x14ac:dyDescent="0.25">
      <c r="A11" s="64"/>
      <c r="B11" s="67"/>
      <c r="C11" s="12" t="s">
        <v>23</v>
      </c>
      <c r="D11" s="12" t="s">
        <v>11</v>
      </c>
      <c r="E11" s="16">
        <v>99</v>
      </c>
      <c r="F11" s="1">
        <v>180</v>
      </c>
      <c r="G11" s="3"/>
      <c r="H11" s="3">
        <v>17</v>
      </c>
      <c r="I11" s="5">
        <f t="shared" si="0"/>
        <v>3060</v>
      </c>
      <c r="J11" s="43">
        <v>23</v>
      </c>
      <c r="K11" s="42">
        <f>F11*J11*0.6</f>
        <v>2484</v>
      </c>
      <c r="L11" s="42">
        <f t="shared" si="1"/>
        <v>5544</v>
      </c>
      <c r="M11" s="15"/>
    </row>
    <row r="12" spans="1:14" s="10" customFormat="1" ht="15.75" x14ac:dyDescent="0.25">
      <c r="A12" s="64"/>
      <c r="B12" s="49" t="s">
        <v>12</v>
      </c>
      <c r="C12" s="57"/>
      <c r="D12" s="50"/>
      <c r="E12" s="51">
        <f>SUM(E4:E11)</f>
        <v>691</v>
      </c>
      <c r="F12" s="52">
        <f>SUM(F4:F11)</f>
        <v>1243</v>
      </c>
      <c r="G12" s="53"/>
      <c r="H12" s="53"/>
      <c r="I12" s="54">
        <f>SUM(I4:I11)</f>
        <v>21131</v>
      </c>
      <c r="J12" s="55"/>
      <c r="K12" s="56">
        <f>SUM(K4:K11)</f>
        <v>16969.400000000001</v>
      </c>
      <c r="L12" s="56">
        <f>SUM(L4:L11)</f>
        <v>38100.400000000001</v>
      </c>
      <c r="N12" s="11"/>
    </row>
    <row r="13" spans="1:14" ht="15.75" x14ac:dyDescent="0.25">
      <c r="A13" s="64"/>
      <c r="B13" s="64" t="s">
        <v>22</v>
      </c>
      <c r="C13" s="68" t="s">
        <v>9</v>
      </c>
      <c r="D13" s="12" t="s">
        <v>19</v>
      </c>
      <c r="E13" s="16">
        <v>36</v>
      </c>
      <c r="F13" s="1">
        <v>60</v>
      </c>
      <c r="G13" s="3"/>
      <c r="H13" s="3">
        <v>17</v>
      </c>
      <c r="I13" s="5">
        <f t="shared" si="0"/>
        <v>1020</v>
      </c>
      <c r="J13" s="43">
        <v>23</v>
      </c>
      <c r="K13" s="42">
        <f t="shared" ref="K13:K24" si="2">F13*J13*0.6</f>
        <v>828</v>
      </c>
      <c r="L13" s="42">
        <f t="shared" si="1"/>
        <v>1848</v>
      </c>
      <c r="M13" s="15"/>
      <c r="N13" s="6"/>
    </row>
    <row r="14" spans="1:14" ht="15.75" x14ac:dyDescent="0.25">
      <c r="A14" s="64"/>
      <c r="B14" s="64"/>
      <c r="C14" s="68"/>
      <c r="D14" s="12" t="s">
        <v>10</v>
      </c>
      <c r="E14" s="16">
        <v>28</v>
      </c>
      <c r="F14" s="1">
        <v>47</v>
      </c>
      <c r="G14" s="3"/>
      <c r="H14" s="3">
        <v>17</v>
      </c>
      <c r="I14" s="5">
        <f t="shared" si="0"/>
        <v>799</v>
      </c>
      <c r="J14" s="43">
        <v>23</v>
      </c>
      <c r="K14" s="42">
        <f t="shared" si="2"/>
        <v>648.6</v>
      </c>
      <c r="L14" s="42">
        <f t="shared" si="1"/>
        <v>1447.6</v>
      </c>
      <c r="M14" s="15"/>
      <c r="N14" s="6"/>
    </row>
    <row r="15" spans="1:14" ht="15.75" x14ac:dyDescent="0.25">
      <c r="A15" s="64"/>
      <c r="B15" s="64"/>
      <c r="C15" s="68"/>
      <c r="D15" s="12" t="s">
        <v>11</v>
      </c>
      <c r="E15" s="16">
        <v>191</v>
      </c>
      <c r="F15" s="1">
        <v>347</v>
      </c>
      <c r="G15" s="3"/>
      <c r="H15" s="3">
        <v>17</v>
      </c>
      <c r="I15" s="5">
        <f t="shared" si="0"/>
        <v>5899</v>
      </c>
      <c r="J15" s="43">
        <v>23</v>
      </c>
      <c r="K15" s="42">
        <f t="shared" si="2"/>
        <v>4788.5999999999995</v>
      </c>
      <c r="L15" s="42">
        <f t="shared" si="1"/>
        <v>10687.599999999999</v>
      </c>
      <c r="M15" s="15"/>
      <c r="N15" s="6"/>
    </row>
    <row r="16" spans="1:14" ht="15.75" x14ac:dyDescent="0.25">
      <c r="A16" s="64"/>
      <c r="B16" s="64"/>
      <c r="C16" s="58" t="s">
        <v>18</v>
      </c>
      <c r="D16" s="12" t="s">
        <v>10</v>
      </c>
      <c r="E16" s="2">
        <v>2</v>
      </c>
      <c r="F16" s="2">
        <v>3</v>
      </c>
      <c r="G16" s="22"/>
      <c r="H16" s="3">
        <v>17</v>
      </c>
      <c r="I16" s="5">
        <f t="shared" si="0"/>
        <v>51</v>
      </c>
      <c r="J16" s="43">
        <v>23</v>
      </c>
      <c r="K16" s="42">
        <f t="shared" si="2"/>
        <v>41.4</v>
      </c>
      <c r="L16" s="42">
        <f t="shared" si="1"/>
        <v>92.4</v>
      </c>
      <c r="M16" s="15"/>
      <c r="N16" s="6" t="e">
        <f>(#REF!/#REF!/E16)*0.6</f>
        <v>#REF!</v>
      </c>
    </row>
    <row r="17" spans="1:14" ht="15.75" x14ac:dyDescent="0.25">
      <c r="A17" s="64"/>
      <c r="B17" s="64"/>
      <c r="C17" s="60"/>
      <c r="D17" s="12" t="s">
        <v>11</v>
      </c>
      <c r="E17" s="16">
        <v>10</v>
      </c>
      <c r="F17" s="1">
        <v>18</v>
      </c>
      <c r="G17" s="22"/>
      <c r="H17" s="3">
        <v>17</v>
      </c>
      <c r="I17" s="5">
        <f t="shared" si="0"/>
        <v>306</v>
      </c>
      <c r="J17" s="43">
        <v>23</v>
      </c>
      <c r="K17" s="42">
        <f t="shared" si="2"/>
        <v>248.39999999999998</v>
      </c>
      <c r="L17" s="42">
        <f t="shared" si="1"/>
        <v>554.4</v>
      </c>
      <c r="M17" s="15"/>
      <c r="N17" s="6"/>
    </row>
    <row r="18" spans="1:14" ht="15.75" x14ac:dyDescent="0.25">
      <c r="A18" s="64"/>
      <c r="B18" s="64"/>
      <c r="C18" s="59"/>
      <c r="D18" s="12" t="s">
        <v>47</v>
      </c>
      <c r="E18" s="16">
        <v>4</v>
      </c>
      <c r="F18" s="1">
        <v>7</v>
      </c>
      <c r="G18" s="22"/>
      <c r="H18" s="3">
        <v>17</v>
      </c>
      <c r="I18" s="5">
        <f t="shared" si="0"/>
        <v>119</v>
      </c>
      <c r="J18" s="43">
        <v>23</v>
      </c>
      <c r="K18" s="42">
        <f t="shared" si="2"/>
        <v>96.6</v>
      </c>
      <c r="L18" s="42">
        <f t="shared" si="1"/>
        <v>215.6</v>
      </c>
      <c r="M18" s="15"/>
      <c r="N18" s="6"/>
    </row>
    <row r="19" spans="1:14" ht="15.75" x14ac:dyDescent="0.25">
      <c r="A19" s="64"/>
      <c r="B19" s="64"/>
      <c r="C19" s="58" t="s">
        <v>21</v>
      </c>
      <c r="D19" s="12" t="s">
        <v>10</v>
      </c>
      <c r="E19" s="2">
        <v>1</v>
      </c>
      <c r="F19" s="2">
        <v>2</v>
      </c>
      <c r="G19" s="22"/>
      <c r="H19" s="3">
        <v>17</v>
      </c>
      <c r="I19" s="5">
        <f t="shared" si="0"/>
        <v>34</v>
      </c>
      <c r="J19" s="43">
        <v>23</v>
      </c>
      <c r="K19" s="42">
        <f>F19*J19*0.5</f>
        <v>23</v>
      </c>
      <c r="L19" s="42">
        <f t="shared" si="1"/>
        <v>57</v>
      </c>
      <c r="M19" s="15"/>
      <c r="N19" s="6"/>
    </row>
    <row r="20" spans="1:14" ht="15.75" x14ac:dyDescent="0.25">
      <c r="A20" s="64"/>
      <c r="B20" s="64"/>
      <c r="C20" s="60"/>
      <c r="D20" s="12" t="s">
        <v>11</v>
      </c>
      <c r="E20" s="2">
        <v>5</v>
      </c>
      <c r="F20" s="2">
        <v>9</v>
      </c>
      <c r="G20" s="22"/>
      <c r="H20" s="3">
        <v>17</v>
      </c>
      <c r="I20" s="5">
        <f t="shared" si="0"/>
        <v>153</v>
      </c>
      <c r="J20" s="43">
        <v>23</v>
      </c>
      <c r="K20" s="42">
        <f>F20*J20*0.5</f>
        <v>103.5</v>
      </c>
      <c r="L20" s="42">
        <f t="shared" si="1"/>
        <v>256.5</v>
      </c>
      <c r="M20" s="15"/>
      <c r="N20" s="6"/>
    </row>
    <row r="21" spans="1:14" ht="15.75" x14ac:dyDescent="0.25">
      <c r="A21" s="64"/>
      <c r="B21" s="64"/>
      <c r="C21" s="59"/>
      <c r="D21" s="12" t="s">
        <v>47</v>
      </c>
      <c r="E21" s="2">
        <v>2</v>
      </c>
      <c r="F21" s="2">
        <v>4</v>
      </c>
      <c r="G21" s="22"/>
      <c r="H21" s="3">
        <v>17</v>
      </c>
      <c r="I21" s="5">
        <f t="shared" si="0"/>
        <v>68</v>
      </c>
      <c r="J21" s="43">
        <v>23</v>
      </c>
      <c r="K21" s="42">
        <f>F21*J21*0.5</f>
        <v>46</v>
      </c>
      <c r="L21" s="42">
        <f t="shared" si="1"/>
        <v>114</v>
      </c>
      <c r="M21" s="15"/>
      <c r="N21" s="6"/>
    </row>
    <row r="22" spans="1:14" ht="15.75" x14ac:dyDescent="0.25">
      <c r="A22" s="64"/>
      <c r="B22" s="64"/>
      <c r="C22" s="68" t="s">
        <v>23</v>
      </c>
      <c r="D22" s="12" t="s">
        <v>19</v>
      </c>
      <c r="E22" s="2">
        <v>11</v>
      </c>
      <c r="F22" s="2">
        <v>18</v>
      </c>
      <c r="G22" s="22"/>
      <c r="H22" s="3">
        <v>17</v>
      </c>
      <c r="I22" s="5">
        <f t="shared" si="0"/>
        <v>306</v>
      </c>
      <c r="J22" s="43">
        <v>23</v>
      </c>
      <c r="K22" s="42">
        <f t="shared" si="2"/>
        <v>248.39999999999998</v>
      </c>
      <c r="L22" s="42">
        <f t="shared" si="1"/>
        <v>554.4</v>
      </c>
      <c r="M22" s="15"/>
      <c r="N22" s="6"/>
    </row>
    <row r="23" spans="1:14" ht="15.75" x14ac:dyDescent="0.25">
      <c r="A23" s="64"/>
      <c r="B23" s="64"/>
      <c r="C23" s="68"/>
      <c r="D23" s="12" t="s">
        <v>10</v>
      </c>
      <c r="E23" s="2">
        <v>3</v>
      </c>
      <c r="F23" s="2">
        <v>5</v>
      </c>
      <c r="G23" s="22"/>
      <c r="H23" s="3">
        <v>17</v>
      </c>
      <c r="I23" s="5">
        <f t="shared" si="0"/>
        <v>85</v>
      </c>
      <c r="J23" s="43">
        <v>23</v>
      </c>
      <c r="K23" s="42">
        <f t="shared" si="2"/>
        <v>69</v>
      </c>
      <c r="L23" s="42">
        <f t="shared" si="1"/>
        <v>154</v>
      </c>
      <c r="M23" s="15"/>
      <c r="N23" s="6"/>
    </row>
    <row r="24" spans="1:14" ht="15.75" x14ac:dyDescent="0.25">
      <c r="A24" s="64"/>
      <c r="B24" s="64"/>
      <c r="C24" s="68"/>
      <c r="D24" s="12" t="s">
        <v>11</v>
      </c>
      <c r="E24" s="2">
        <v>124</v>
      </c>
      <c r="F24" s="2">
        <v>225</v>
      </c>
      <c r="G24" s="22"/>
      <c r="H24" s="3">
        <v>17</v>
      </c>
      <c r="I24" s="5">
        <f t="shared" si="0"/>
        <v>3825</v>
      </c>
      <c r="J24" s="43">
        <v>23</v>
      </c>
      <c r="K24" s="42">
        <f t="shared" si="2"/>
        <v>3105</v>
      </c>
      <c r="L24" s="42">
        <f t="shared" si="1"/>
        <v>6930</v>
      </c>
      <c r="M24" s="15"/>
      <c r="N24" s="6"/>
    </row>
    <row r="25" spans="1:14" s="10" customFormat="1" ht="15.75" x14ac:dyDescent="0.25">
      <c r="A25" s="64"/>
      <c r="B25" s="49" t="s">
        <v>12</v>
      </c>
      <c r="C25" s="50"/>
      <c r="D25" s="50"/>
      <c r="E25" s="51">
        <f>SUM(E13:E24)</f>
        <v>417</v>
      </c>
      <c r="F25" s="52">
        <f>SUM(F13:F24)</f>
        <v>745</v>
      </c>
      <c r="G25" s="53"/>
      <c r="H25" s="53"/>
      <c r="I25" s="54">
        <f>SUM(I13:I24)</f>
        <v>12665</v>
      </c>
      <c r="J25" s="55"/>
      <c r="K25" s="56">
        <f>SUM(K13:K24)</f>
        <v>10246.499999999998</v>
      </c>
      <c r="L25" s="56">
        <f>SUM(L13:L24)</f>
        <v>22911.5</v>
      </c>
      <c r="N25" s="11"/>
    </row>
    <row r="26" spans="1:14" s="10" customFormat="1" ht="15" customHeight="1" x14ac:dyDescent="0.25">
      <c r="A26" s="64"/>
      <c r="B26" s="44" t="s">
        <v>53</v>
      </c>
      <c r="C26" s="44"/>
      <c r="D26" s="44"/>
      <c r="E26" s="45">
        <f>E25+E12</f>
        <v>1108</v>
      </c>
      <c r="F26" s="45">
        <f>F25+F12</f>
        <v>1988</v>
      </c>
      <c r="G26" s="45"/>
      <c r="H26" s="45"/>
      <c r="I26" s="45">
        <f>I25+I12</f>
        <v>33796</v>
      </c>
      <c r="J26" s="45"/>
      <c r="K26" s="46">
        <f>K25+K12</f>
        <v>27215.9</v>
      </c>
      <c r="L26" s="46">
        <f>L25+L12</f>
        <v>61011.9</v>
      </c>
    </row>
    <row r="28" spans="1:14" ht="15.75" x14ac:dyDescent="0.25">
      <c r="E28" s="65" t="s">
        <v>16</v>
      </c>
      <c r="F28" s="65"/>
      <c r="G28" s="48">
        <f>K26/24</f>
        <v>1133.9958333333334</v>
      </c>
    </row>
  </sheetData>
  <mergeCells count="12">
    <mergeCell ref="E28:F28"/>
    <mergeCell ref="B4:B11"/>
    <mergeCell ref="B13:B24"/>
    <mergeCell ref="C13:C15"/>
    <mergeCell ref="C4:C6"/>
    <mergeCell ref="C22:C24"/>
    <mergeCell ref="C7:C8"/>
    <mergeCell ref="C9:C10"/>
    <mergeCell ref="C16:C18"/>
    <mergeCell ref="C19:C21"/>
    <mergeCell ref="A1:L2"/>
    <mergeCell ref="A4:A26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77" fitToHeight="4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="60" zoomScaleNormal="100" workbookViewId="0">
      <selection activeCell="A2" sqref="A2:C2"/>
    </sheetView>
  </sheetViews>
  <sheetFormatPr defaultRowHeight="15" x14ac:dyDescent="0.25"/>
  <cols>
    <col min="1" max="1" width="33.28515625" customWidth="1"/>
    <col min="2" max="2" width="41.42578125" customWidth="1"/>
    <col min="3" max="3" width="29.85546875" customWidth="1"/>
  </cols>
  <sheetData>
    <row r="1" spans="1:3" x14ac:dyDescent="0.25">
      <c r="A1" s="70" t="s">
        <v>25</v>
      </c>
      <c r="B1" s="70"/>
      <c r="C1" s="70"/>
    </row>
    <row r="2" spans="1:3" ht="15.75" thickBot="1" x14ac:dyDescent="0.3">
      <c r="A2" s="71" t="s">
        <v>54</v>
      </c>
      <c r="B2" s="71"/>
      <c r="C2" s="71"/>
    </row>
    <row r="3" spans="1:3" ht="15.75" thickBot="1" x14ac:dyDescent="0.3">
      <c r="A3" s="72" t="s">
        <v>26</v>
      </c>
      <c r="B3" s="73"/>
      <c r="C3" s="74"/>
    </row>
    <row r="4" spans="1:3" ht="15.75" thickBot="1" x14ac:dyDescent="0.3">
      <c r="A4" s="23" t="s">
        <v>3</v>
      </c>
      <c r="B4" s="24" t="s">
        <v>27</v>
      </c>
      <c r="C4" s="24" t="s">
        <v>28</v>
      </c>
    </row>
    <row r="5" spans="1:3" ht="15.75" thickBot="1" x14ac:dyDescent="0.3">
      <c r="A5" s="25" t="s">
        <v>29</v>
      </c>
      <c r="B5" s="26" t="s">
        <v>30</v>
      </c>
      <c r="C5" s="26" t="s">
        <v>31</v>
      </c>
    </row>
    <row r="6" spans="1:3" ht="16.5" thickBot="1" x14ac:dyDescent="0.3">
      <c r="A6" s="25" t="s">
        <v>32</v>
      </c>
      <c r="B6" s="26" t="s">
        <v>33</v>
      </c>
      <c r="C6" s="27" t="s">
        <v>34</v>
      </c>
    </row>
    <row r="7" spans="1:3" ht="16.5" thickBot="1" x14ac:dyDescent="0.3">
      <c r="A7" s="25" t="s">
        <v>35</v>
      </c>
      <c r="B7" s="26" t="s">
        <v>33</v>
      </c>
      <c r="C7" s="27" t="s">
        <v>36</v>
      </c>
    </row>
    <row r="8" spans="1:3" ht="16.5" thickBot="1" x14ac:dyDescent="0.3">
      <c r="A8" s="25" t="s">
        <v>11</v>
      </c>
      <c r="B8" s="26" t="s">
        <v>33</v>
      </c>
      <c r="C8" s="27" t="s">
        <v>37</v>
      </c>
    </row>
  </sheetData>
  <mergeCells count="3">
    <mergeCell ref="A1:C1"/>
    <mergeCell ref="A2:C2"/>
    <mergeCell ref="A3:C3"/>
  </mergeCells>
  <phoneticPr fontId="13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view="pageBreakPreview" zoomScale="60" zoomScaleNormal="100" workbookViewId="0">
      <selection activeCell="B17" sqref="B17"/>
    </sheetView>
  </sheetViews>
  <sheetFormatPr defaultRowHeight="15" x14ac:dyDescent="0.25"/>
  <cols>
    <col min="1" max="1" width="12.85546875" customWidth="1"/>
    <col min="2" max="2" width="39.7109375" customWidth="1"/>
  </cols>
  <sheetData>
    <row r="3" spans="1:7" x14ac:dyDescent="0.25">
      <c r="A3" s="70" t="s">
        <v>38</v>
      </c>
      <c r="B3" s="70"/>
      <c r="C3" s="70"/>
      <c r="D3" s="70"/>
      <c r="E3" s="70"/>
      <c r="F3" s="70"/>
      <c r="G3" s="70"/>
    </row>
    <row r="4" spans="1:7" x14ac:dyDescent="0.25">
      <c r="A4" s="70" t="s">
        <v>55</v>
      </c>
      <c r="B4" s="70"/>
      <c r="C4" s="70"/>
      <c r="D4" s="70"/>
      <c r="E4" s="70"/>
      <c r="F4" s="70"/>
      <c r="G4" s="70"/>
    </row>
    <row r="5" spans="1:7" ht="15.75" thickBot="1" x14ac:dyDescent="0.3">
      <c r="A5" s="28"/>
    </row>
    <row r="6" spans="1:7" ht="15.75" thickBot="1" x14ac:dyDescent="0.3">
      <c r="A6" s="75" t="s">
        <v>39</v>
      </c>
      <c r="B6" s="75" t="s">
        <v>40</v>
      </c>
      <c r="C6" s="77" t="s">
        <v>56</v>
      </c>
      <c r="D6" s="78"/>
      <c r="E6" s="78"/>
      <c r="F6" s="79"/>
      <c r="G6" s="80" t="s">
        <v>41</v>
      </c>
    </row>
    <row r="7" spans="1:7" ht="15.75" thickBot="1" x14ac:dyDescent="0.3">
      <c r="A7" s="76"/>
      <c r="B7" s="76"/>
      <c r="C7" s="29" t="s">
        <v>42</v>
      </c>
      <c r="D7" s="29" t="s">
        <v>43</v>
      </c>
      <c r="E7" s="29" t="s">
        <v>44</v>
      </c>
      <c r="F7" s="29" t="s">
        <v>45</v>
      </c>
      <c r="G7" s="81"/>
    </row>
    <row r="8" spans="1:7" ht="15.75" thickBot="1" x14ac:dyDescent="0.3">
      <c r="A8" s="30">
        <v>2208</v>
      </c>
      <c r="B8" s="31" t="s">
        <v>46</v>
      </c>
      <c r="C8" s="32">
        <v>308</v>
      </c>
      <c r="D8" s="32">
        <v>400</v>
      </c>
      <c r="E8" s="32">
        <v>400</v>
      </c>
      <c r="F8" s="32"/>
      <c r="G8" s="33">
        <f>SUM(C8:F8)</f>
        <v>1108</v>
      </c>
    </row>
  </sheetData>
  <mergeCells count="6">
    <mergeCell ref="A3:G3"/>
    <mergeCell ref="A4:G4"/>
    <mergeCell ref="A6:A7"/>
    <mergeCell ref="B6:B7"/>
    <mergeCell ref="C6:F6"/>
    <mergeCell ref="G6:G7"/>
  </mergeCells>
  <phoneticPr fontId="13" type="noConversion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B3" sqref="B3:C3"/>
    </sheetView>
  </sheetViews>
  <sheetFormatPr defaultRowHeight="15" x14ac:dyDescent="0.25"/>
  <cols>
    <col min="1" max="1" width="12.28515625" customWidth="1"/>
    <col min="2" max="2" width="19" customWidth="1"/>
    <col min="3" max="3" width="17.28515625" customWidth="1"/>
    <col min="4" max="4" width="18.28515625" customWidth="1"/>
  </cols>
  <sheetData>
    <row r="1" spans="1:4" ht="57" x14ac:dyDescent="0.25">
      <c r="A1" s="34" t="s">
        <v>40</v>
      </c>
      <c r="B1" s="34" t="s">
        <v>48</v>
      </c>
      <c r="C1" s="34" t="s">
        <v>49</v>
      </c>
      <c r="D1" s="34" t="s">
        <v>50</v>
      </c>
    </row>
    <row r="2" spans="1:4" x14ac:dyDescent="0.25">
      <c r="A2" s="35" t="s">
        <v>51</v>
      </c>
      <c r="B2" s="36">
        <v>44575</v>
      </c>
      <c r="C2" s="36">
        <v>44915</v>
      </c>
      <c r="D2" s="36">
        <f>C2</f>
        <v>44915</v>
      </c>
    </row>
    <row r="3" spans="1:4" x14ac:dyDescent="0.25">
      <c r="A3" s="35" t="s">
        <v>52</v>
      </c>
      <c r="B3" s="36">
        <v>44575</v>
      </c>
      <c r="C3" s="36">
        <v>44915</v>
      </c>
      <c r="D3" s="36">
        <f>C3</f>
        <v>44915</v>
      </c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Приложение1</vt:lpstr>
      <vt:lpstr>Приложение 2</vt:lpstr>
      <vt:lpstr>Приложение 3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2021-12-13T12:06:49Z</cp:lastPrinted>
  <dcterms:created xsi:type="dcterms:W3CDTF">2020-05-28T05:23:03Z</dcterms:created>
  <dcterms:modified xsi:type="dcterms:W3CDTF">2021-12-13T12:07:05Z</dcterms:modified>
</cp:coreProperties>
</file>