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320" windowHeight="15480" activeTab="3"/>
  </bookViews>
  <sheets>
    <sheet name="Приложение 1" sheetId="3" r:id="rId1"/>
    <sheet name="Приложение 2" sheetId="5" r:id="rId2"/>
    <sheet name="Приложение 3" sheetId="4" r:id="rId3"/>
    <sheet name="График" sheetId="6" r:id="rId4"/>
  </sheets>
  <calcPr calcId="162913"/>
</workbook>
</file>

<file path=xl/calcChain.xml><?xml version="1.0" encoding="utf-8"?>
<calcChain xmlns="http://schemas.openxmlformats.org/spreadsheetml/2006/main">
  <c r="D4" i="6" l="1"/>
  <c r="D3" i="6"/>
  <c r="D2" i="6"/>
  <c r="K26" i="3"/>
  <c r="K27" i="3"/>
  <c r="K28" i="3"/>
  <c r="K25" i="3"/>
  <c r="K24" i="3"/>
  <c r="K23" i="3"/>
  <c r="K22" i="3"/>
  <c r="K19" i="3"/>
  <c r="K20" i="3"/>
  <c r="K18" i="3"/>
  <c r="K17" i="3"/>
  <c r="L17" i="3" s="1"/>
  <c r="K16" i="3"/>
  <c r="K15" i="3"/>
  <c r="K14" i="3"/>
  <c r="K21" i="3" s="1"/>
  <c r="K11" i="3"/>
  <c r="L11" i="3" s="1"/>
  <c r="K12" i="3"/>
  <c r="K10" i="3"/>
  <c r="K9" i="3"/>
  <c r="L9" i="3" s="1"/>
  <c r="K8" i="3"/>
  <c r="K7" i="3"/>
  <c r="K6" i="3"/>
  <c r="K5" i="3"/>
  <c r="K4" i="3"/>
  <c r="I28" i="3"/>
  <c r="F29" i="3"/>
  <c r="F30" i="3" s="1"/>
  <c r="E29" i="3"/>
  <c r="I20" i="3"/>
  <c r="F21" i="3"/>
  <c r="E21" i="3"/>
  <c r="E30" i="3" s="1"/>
  <c r="I12" i="3"/>
  <c r="L12" i="3" s="1"/>
  <c r="F13" i="3"/>
  <c r="E13" i="3"/>
  <c r="G8" i="4"/>
  <c r="I18" i="3"/>
  <c r="I17" i="3"/>
  <c r="I16" i="3"/>
  <c r="L16" i="3" s="1"/>
  <c r="I15" i="3"/>
  <c r="L15" i="3" s="1"/>
  <c r="I14" i="3"/>
  <c r="I27" i="3"/>
  <c r="I26" i="3"/>
  <c r="L26" i="3" s="1"/>
  <c r="I25" i="3"/>
  <c r="L25" i="3" s="1"/>
  <c r="I24" i="3"/>
  <c r="L24" i="3"/>
  <c r="I23" i="3"/>
  <c r="I29" i="3" s="1"/>
  <c r="I22" i="3"/>
  <c r="I11" i="3"/>
  <c r="I10" i="3"/>
  <c r="L10" i="3" s="1"/>
  <c r="I9" i="3"/>
  <c r="I8" i="3"/>
  <c r="I7" i="3"/>
  <c r="L7" i="3"/>
  <c r="I6" i="3"/>
  <c r="I5" i="3"/>
  <c r="L5" i="3"/>
  <c r="N25" i="3"/>
  <c r="I19" i="3"/>
  <c r="L19" i="3" s="1"/>
  <c r="N17" i="3"/>
  <c r="I4" i="3"/>
  <c r="L22" i="3" l="1"/>
  <c r="L28" i="3"/>
  <c r="L23" i="3"/>
  <c r="L27" i="3"/>
  <c r="L29" i="3"/>
  <c r="L20" i="3"/>
  <c r="L18" i="3"/>
  <c r="I21" i="3"/>
  <c r="L14" i="3"/>
  <c r="L8" i="3"/>
  <c r="L6" i="3"/>
  <c r="I13" i="3"/>
  <c r="I30" i="3" s="1"/>
  <c r="K13" i="3"/>
  <c r="K29" i="3"/>
  <c r="L4" i="3"/>
  <c r="L21" i="3" l="1"/>
  <c r="L13" i="3"/>
  <c r="L30" i="3" s="1"/>
  <c r="K30" i="3"/>
  <c r="E32" i="3" s="1"/>
</calcChain>
</file>

<file path=xl/sharedStrings.xml><?xml version="1.0" encoding="utf-8"?>
<sst xmlns="http://schemas.openxmlformats.org/spreadsheetml/2006/main" count="91" uniqueCount="62">
  <si>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</si>
  <si>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</si>
  <si>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</si>
  <si>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</si>
  <si>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</si>
  <si>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</si>
  <si>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</si>
  <si>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Обща стойност в лв. без ДДС</t>
  </si>
  <si>
    <t>цер</t>
  </si>
  <si>
    <t>Средна техн.дървесина</t>
  </si>
  <si>
    <t>Дърва за огрев</t>
  </si>
  <si>
    <t>Общо за отдела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</si>
  <si>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</si>
  <si>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</si>
  <si>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общо тона</t>
  </si>
  <si>
    <t>тон м3</t>
  </si>
  <si>
    <t>Едра техн.дървесина</t>
  </si>
  <si>
    <t>мжд</t>
  </si>
  <si>
    <t>403/к</t>
  </si>
  <si>
    <t>бл</t>
  </si>
  <si>
    <t xml:space="preserve"> кгб/мжд</t>
  </si>
  <si>
    <t>406/в</t>
  </si>
  <si>
    <t>412/д</t>
  </si>
  <si>
    <t>кгбр,мжд</t>
  </si>
  <si>
    <t xml:space="preserve">Приложение 1 </t>
  </si>
  <si>
    <t>ПРИЛОЖЕНИЕ № 3</t>
  </si>
  <si>
    <t>ОБЕКТ №</t>
  </si>
  <si>
    <t>Отдел, подотдел</t>
  </si>
  <si>
    <t>OБЩО</t>
  </si>
  <si>
    <t>I</t>
  </si>
  <si>
    <t>II</t>
  </si>
  <si>
    <t>III</t>
  </si>
  <si>
    <t>IV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</si>
  <si>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</si>
  <si>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</si>
  <si>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</si>
  <si>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</si>
  <si>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Средна техн. дървесина</t>
  </si>
  <si>
    <t>1,00м  2,00м;</t>
  </si>
  <si>
    <t>Дребна техн. дървесина</t>
  </si>
  <si>
    <t>Дребна техн.дървесина</t>
  </si>
  <si>
    <t>403-к;406-в;412-д</t>
  </si>
  <si>
    <t>Едра технологична дървесеина</t>
  </si>
  <si>
    <t xml:space="preserve">1,00м  2,00м </t>
  </si>
  <si>
    <t>над 18см</t>
  </si>
  <si>
    <t>14-18см</t>
  </si>
  <si>
    <t>до 14см</t>
  </si>
  <si>
    <t>от 4-30см</t>
  </si>
  <si>
    <t>Дърва за огрев до 10см</t>
  </si>
  <si>
    <t>от 4-10см</t>
  </si>
  <si>
    <t>Всичко за обекта</t>
  </si>
  <si>
    <t>тримесечие-  -  2022 г./пл.куб.м.</t>
  </si>
  <si>
    <t>Към договор ДД-            2022г. за извършване на дейности в ДГТ от Обект № 2201</t>
  </si>
  <si>
    <t>Към договор № ……………....за за извършване на дейности в ДГТ от Обект № 2201</t>
  </si>
  <si>
    <t>Пределна стойност на услугата сеч и извоз  лв./пр.м3</t>
  </si>
  <si>
    <t>Пределна единична цена транспортиране до тир станция лева/тон без ДДС</t>
  </si>
  <si>
    <t>Срок за получаване на позволителното за сеч до:</t>
  </si>
  <si>
    <t>Краен срок за сеч:</t>
  </si>
  <si>
    <t>Краен срок за извоз до временен склад:</t>
  </si>
  <si>
    <t>403-к</t>
  </si>
  <si>
    <t>412-д</t>
  </si>
  <si>
    <t>406-в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</si>
</sst>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4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 textRotation="90"/>
    </xf>
    <xf numFmtId="0" fontId="4" fillId="0" borderId="2" xfId="1" applyNumberFormat="1" applyFont="1" applyFill="1" applyBorder="1" applyAlignment="1" applyProtection="1">
      <alignment horizontal="center" vertical="center"/>
    </xf>
    <xf numFmtId="1" fontId="4" fillId="0" borderId="2" xfId="1" applyNumberFormat="1" applyFont="1" applyFill="1" applyBorder="1" applyAlignment="1" applyProtection="1">
      <alignment horizontal="center" vertical="top"/>
    </xf>
    <xf numFmtId="2" fontId="4" fillId="0" borderId="2" xfId="0" applyNumberFormat="1" applyFont="1" applyFill="1" applyBorder="1"/>
    <xf numFmtId="1" fontId="4" fillId="0" borderId="2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7" fillId="0" borderId="3" xfId="1" applyNumberFormat="1" applyFont="1" applyFill="1" applyBorder="1" applyAlignment="1" applyProtection="1">
      <alignment horizontal="center" vertical="center" textRotation="90"/>
    </xf>
    <xf numFmtId="0" fontId="7" fillId="0" borderId="4" xfId="1" applyNumberFormat="1" applyFont="1" applyFill="1" applyBorder="1" applyAlignment="1" applyProtection="1">
      <alignment horizontal="center" vertical="center" textRotation="90" wrapText="1"/>
    </xf>
    <xf numFmtId="0" fontId="7" fillId="0" borderId="4" xfId="1" applyNumberFormat="1" applyFont="1" applyFill="1" applyBorder="1" applyAlignment="1" applyProtection="1">
      <alignment horizontal="center" vertical="center" textRotation="90"/>
    </xf>
    <xf numFmtId="0" fontId="7" fillId="0" borderId="4" xfId="0" applyNumberFormat="1" applyFont="1" applyFill="1" applyBorder="1" applyAlignment="1" applyProtection="1">
      <alignment horizontal="center" vertical="center" textRotation="90" wrapText="1"/>
    </xf>
    <xf numFmtId="2" fontId="7" fillId="0" borderId="4" xfId="0" applyNumberFormat="1" applyFont="1" applyFill="1" applyBorder="1" applyAlignment="1" applyProtection="1">
      <alignment horizontal="center" vertical="center" textRotation="90" wrapText="1"/>
    </xf>
    <xf numFmtId="164" fontId="0" fillId="0" borderId="0" xfId="0" applyNumberFormat="1"/>
    <xf numFmtId="0" fontId="4" fillId="0" borderId="1" xfId="1" applyFont="1" applyFill="1" applyBorder="1" applyAlignment="1">
      <alignment horizontal="center" vertical="center"/>
    </xf>
    <xf numFmtId="0" fontId="8" fillId="0" borderId="0" xfId="0" applyFont="1"/>
    <xf numFmtId="164" fontId="8" fillId="0" borderId="0" xfId="0" applyNumberFormat="1" applyFont="1"/>
    <xf numFmtId="1" fontId="0" fillId="0" borderId="0" xfId="0" applyNumberFormat="1"/>
    <xf numFmtId="0" fontId="4" fillId="0" borderId="2" xfId="1" applyFont="1" applyFill="1" applyBorder="1" applyAlignment="1">
      <alignment horizontal="center" vertical="center"/>
    </xf>
    <xf numFmtId="0" fontId="9" fillId="0" borderId="2" xfId="0" applyFont="1" applyBorder="1" applyAlignment="1"/>
    <xf numFmtId="2" fontId="5" fillId="0" borderId="0" xfId="0" applyNumberFormat="1" applyFont="1" applyAlignment="1">
      <alignment horizontal="center"/>
    </xf>
    <xf numFmtId="1" fontId="6" fillId="0" borderId="4" xfId="0" applyNumberFormat="1" applyFont="1" applyBorder="1" applyAlignment="1">
      <alignment horizontal="center" vertical="center" textRotation="90" wrapText="1"/>
    </xf>
    <xf numFmtId="1" fontId="6" fillId="0" borderId="5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2" fontId="9" fillId="0" borderId="2" xfId="0" applyNumberFormat="1" applyFont="1" applyBorder="1"/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/>
    </xf>
    <xf numFmtId="1" fontId="3" fillId="3" borderId="1" xfId="1" applyNumberFormat="1" applyFont="1" applyFill="1" applyBorder="1" applyAlignment="1" applyProtection="1">
      <alignment horizontal="center" vertical="top"/>
    </xf>
    <xf numFmtId="2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2" fontId="5" fillId="3" borderId="1" xfId="0" applyNumberFormat="1" applyFont="1" applyFill="1" applyBorder="1" applyAlignment="1"/>
    <xf numFmtId="0" fontId="10" fillId="3" borderId="1" xfId="0" applyFont="1" applyFill="1" applyBorder="1"/>
    <xf numFmtId="0" fontId="3" fillId="4" borderId="1" xfId="1" applyNumberFormat="1" applyFont="1" applyFill="1" applyBorder="1" applyAlignment="1" applyProtection="1">
      <alignment vertical="top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right"/>
    </xf>
    <xf numFmtId="0" fontId="3" fillId="0" borderId="10" xfId="1" applyNumberFormat="1" applyFont="1" applyFill="1" applyBorder="1" applyAlignment="1" applyProtection="1">
      <alignment horizontal="center" vertical="center"/>
    </xf>
    <xf numFmtId="0" fontId="3" fillId="0" borderId="11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workbookViewId="0">
      <selection activeCell="H23" sqref="H23"/>
    </sheetView>
  </sheetViews>
  <sheetFormatPr defaultRowHeight="15" x14ac:dyDescent="0.25"/>
  <cols>
    <col min="1" max="1" width="7" customWidth="1"/>
    <col min="2" max="2" width="7.5703125" customWidth="1"/>
    <col min="3" max="3" width="10.140625" customWidth="1"/>
    <col min="4" max="4" width="23.42578125" customWidth="1"/>
    <col min="7" max="7" width="8.85546875" customWidth="1"/>
    <col min="8" max="8" width="8.140625" customWidth="1"/>
    <col min="9" max="9" width="8.7109375" customWidth="1"/>
    <col min="10" max="10" width="13.85546875" customWidth="1"/>
    <col min="11" max="11" width="11" customWidth="1"/>
    <col min="12" max="12" width="9.5703125" bestFit="1" customWidth="1"/>
    <col min="13" max="13" width="8.85546875" customWidth="1"/>
    <col min="14" max="14" width="8.85546875" hidden="1" customWidth="1"/>
  </cols>
  <sheetData>
    <row r="1" spans="1:14" x14ac:dyDescent="0.2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4" ht="15.75" thickBot="1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s="6" customFormat="1" ht="111.75" customHeight="1" thickBot="1" x14ac:dyDescent="0.3">
      <c r="A3" s="12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5" t="s">
        <v>5</v>
      </c>
      <c r="G3" s="16" t="s">
        <v>6</v>
      </c>
      <c r="H3" s="16" t="s">
        <v>54</v>
      </c>
      <c r="I3" s="13" t="s">
        <v>7</v>
      </c>
      <c r="J3" s="38" t="s">
        <v>55</v>
      </c>
      <c r="K3" s="25" t="s">
        <v>12</v>
      </c>
      <c r="L3" s="26" t="s">
        <v>13</v>
      </c>
      <c r="N3" s="6" t="s">
        <v>15</v>
      </c>
    </row>
    <row r="4" spans="1:14" ht="15.75" x14ac:dyDescent="0.25">
      <c r="A4" s="60">
        <v>2201</v>
      </c>
      <c r="B4" s="69" t="s">
        <v>18</v>
      </c>
      <c r="C4" s="63" t="s">
        <v>8</v>
      </c>
      <c r="D4" s="22" t="s">
        <v>16</v>
      </c>
      <c r="E4" s="7">
        <v>16</v>
      </c>
      <c r="F4" s="8">
        <v>27</v>
      </c>
      <c r="G4" s="9"/>
      <c r="H4" s="9">
        <v>17</v>
      </c>
      <c r="I4" s="10">
        <f t="shared" ref="I4:I12" si="0">F4*H4</f>
        <v>459</v>
      </c>
      <c r="J4" s="23">
        <v>23</v>
      </c>
      <c r="K4" s="40">
        <f t="shared" ref="K4:K9" si="1">F4*J4*0.6</f>
        <v>372.59999999999997</v>
      </c>
      <c r="L4" s="40">
        <f>K4+I4</f>
        <v>831.59999999999991</v>
      </c>
      <c r="M4" s="21"/>
    </row>
    <row r="5" spans="1:14" ht="15.75" x14ac:dyDescent="0.25">
      <c r="A5" s="66"/>
      <c r="B5" s="70"/>
      <c r="C5" s="67"/>
      <c r="D5" s="18" t="s">
        <v>9</v>
      </c>
      <c r="E5" s="3">
        <v>17</v>
      </c>
      <c r="F5" s="1">
        <v>28</v>
      </c>
      <c r="G5" s="4"/>
      <c r="H5" s="9">
        <v>17</v>
      </c>
      <c r="I5" s="10">
        <f t="shared" si="0"/>
        <v>476</v>
      </c>
      <c r="J5" s="23">
        <v>23</v>
      </c>
      <c r="K5" s="40">
        <f t="shared" si="1"/>
        <v>386.4</v>
      </c>
      <c r="L5" s="40">
        <f t="shared" ref="L5:L12" si="2">K5+I5</f>
        <v>862.4</v>
      </c>
      <c r="M5" s="21"/>
    </row>
    <row r="6" spans="1:14" ht="15.75" x14ac:dyDescent="0.25">
      <c r="A6" s="66"/>
      <c r="B6" s="70"/>
      <c r="C6" s="67"/>
      <c r="D6" s="18" t="s">
        <v>10</v>
      </c>
      <c r="E6" s="3">
        <v>210</v>
      </c>
      <c r="F6" s="1">
        <v>382</v>
      </c>
      <c r="G6" s="4"/>
      <c r="H6" s="9">
        <v>17</v>
      </c>
      <c r="I6" s="10">
        <f t="shared" si="0"/>
        <v>6494</v>
      </c>
      <c r="J6" s="23">
        <v>23</v>
      </c>
      <c r="K6" s="40">
        <f t="shared" si="1"/>
        <v>5271.5999999999995</v>
      </c>
      <c r="L6" s="40">
        <f t="shared" si="2"/>
        <v>11765.599999999999</v>
      </c>
      <c r="M6" s="21"/>
    </row>
    <row r="7" spans="1:14" ht="15.75" x14ac:dyDescent="0.25">
      <c r="A7" s="66"/>
      <c r="B7" s="70"/>
      <c r="C7" s="67" t="s">
        <v>19</v>
      </c>
      <c r="D7" s="18" t="s">
        <v>16</v>
      </c>
      <c r="E7" s="3">
        <v>2</v>
      </c>
      <c r="F7" s="1">
        <v>3</v>
      </c>
      <c r="G7" s="4"/>
      <c r="H7" s="9">
        <v>17</v>
      </c>
      <c r="I7" s="10">
        <f t="shared" si="0"/>
        <v>51</v>
      </c>
      <c r="J7" s="23">
        <v>23</v>
      </c>
      <c r="K7" s="40">
        <f t="shared" si="1"/>
        <v>41.4</v>
      </c>
      <c r="L7" s="40">
        <f t="shared" si="2"/>
        <v>92.4</v>
      </c>
      <c r="M7" s="21"/>
    </row>
    <row r="8" spans="1:14" ht="15.75" x14ac:dyDescent="0.25">
      <c r="A8" s="66"/>
      <c r="B8" s="70"/>
      <c r="C8" s="67"/>
      <c r="D8" s="18" t="s">
        <v>9</v>
      </c>
      <c r="E8" s="3">
        <v>4</v>
      </c>
      <c r="F8" s="1">
        <v>7</v>
      </c>
      <c r="G8" s="4"/>
      <c r="H8" s="9">
        <v>17</v>
      </c>
      <c r="I8" s="10">
        <f t="shared" si="0"/>
        <v>119</v>
      </c>
      <c r="J8" s="23">
        <v>23</v>
      </c>
      <c r="K8" s="40">
        <f t="shared" si="1"/>
        <v>96.6</v>
      </c>
      <c r="L8" s="40">
        <f t="shared" si="2"/>
        <v>215.6</v>
      </c>
      <c r="M8" s="21"/>
    </row>
    <row r="9" spans="1:14" ht="15.75" x14ac:dyDescent="0.25">
      <c r="A9" s="66"/>
      <c r="B9" s="70"/>
      <c r="C9" s="67"/>
      <c r="D9" s="18" t="s">
        <v>10</v>
      </c>
      <c r="E9" s="3">
        <v>24</v>
      </c>
      <c r="F9" s="1">
        <v>44</v>
      </c>
      <c r="G9" s="4"/>
      <c r="H9" s="9">
        <v>17</v>
      </c>
      <c r="I9" s="10">
        <f t="shared" si="0"/>
        <v>748</v>
      </c>
      <c r="J9" s="23">
        <v>23</v>
      </c>
      <c r="K9" s="40">
        <f t="shared" si="1"/>
        <v>607.19999999999993</v>
      </c>
      <c r="L9" s="40">
        <f t="shared" si="2"/>
        <v>1355.1999999999998</v>
      </c>
      <c r="M9" s="21"/>
    </row>
    <row r="10" spans="1:14" ht="15.75" x14ac:dyDescent="0.25">
      <c r="A10" s="66"/>
      <c r="B10" s="70"/>
      <c r="C10" s="61" t="s">
        <v>20</v>
      </c>
      <c r="D10" s="18" t="s">
        <v>9</v>
      </c>
      <c r="E10" s="3">
        <v>5</v>
      </c>
      <c r="F10" s="1">
        <v>8</v>
      </c>
      <c r="G10" s="4"/>
      <c r="H10" s="9">
        <v>17</v>
      </c>
      <c r="I10" s="10">
        <f t="shared" si="0"/>
        <v>136</v>
      </c>
      <c r="J10" s="23">
        <v>23</v>
      </c>
      <c r="K10" s="40">
        <f>F10*J10*0.5</f>
        <v>92</v>
      </c>
      <c r="L10" s="40">
        <f t="shared" si="2"/>
        <v>228</v>
      </c>
      <c r="M10" s="21"/>
    </row>
    <row r="11" spans="1:14" ht="15.75" x14ac:dyDescent="0.25">
      <c r="A11" s="66"/>
      <c r="B11" s="70"/>
      <c r="C11" s="62"/>
      <c r="D11" s="18" t="s">
        <v>10</v>
      </c>
      <c r="E11" s="3">
        <v>19</v>
      </c>
      <c r="F11" s="1">
        <v>35</v>
      </c>
      <c r="G11" s="4"/>
      <c r="H11" s="9">
        <v>17</v>
      </c>
      <c r="I11" s="10">
        <f t="shared" si="0"/>
        <v>595</v>
      </c>
      <c r="J11" s="23">
        <v>23</v>
      </c>
      <c r="K11" s="40">
        <f>F11*J11*0.5</f>
        <v>402.5</v>
      </c>
      <c r="L11" s="40">
        <f t="shared" si="2"/>
        <v>997.5</v>
      </c>
      <c r="M11" s="21"/>
    </row>
    <row r="12" spans="1:14" ht="15.75" x14ac:dyDescent="0.25">
      <c r="A12" s="66"/>
      <c r="B12" s="71"/>
      <c r="C12" s="63"/>
      <c r="D12" s="18" t="s">
        <v>48</v>
      </c>
      <c r="E12" s="3">
        <v>10</v>
      </c>
      <c r="F12" s="1">
        <v>18</v>
      </c>
      <c r="G12" s="4"/>
      <c r="H12" s="9">
        <v>17</v>
      </c>
      <c r="I12" s="10">
        <f t="shared" si="0"/>
        <v>306</v>
      </c>
      <c r="J12" s="23">
        <v>23</v>
      </c>
      <c r="K12" s="40">
        <f>F12*J12*0.5</f>
        <v>207</v>
      </c>
      <c r="L12" s="40">
        <f t="shared" si="2"/>
        <v>513</v>
      </c>
      <c r="M12" s="21"/>
    </row>
    <row r="13" spans="1:14" s="19" customFormat="1" ht="15.75" x14ac:dyDescent="0.25">
      <c r="A13" s="66"/>
      <c r="B13" s="41" t="s">
        <v>11</v>
      </c>
      <c r="C13" s="42"/>
      <c r="D13" s="43"/>
      <c r="E13" s="44">
        <f>SUM(E4:E12)</f>
        <v>307</v>
      </c>
      <c r="F13" s="45">
        <f>SUM(F4:F12)</f>
        <v>552</v>
      </c>
      <c r="G13" s="46"/>
      <c r="H13" s="46"/>
      <c r="I13" s="47">
        <f>SUM(I4:I12)</f>
        <v>9384</v>
      </c>
      <c r="J13" s="48"/>
      <c r="K13" s="49">
        <f>SUM(K4:K12)</f>
        <v>7477.2999999999993</v>
      </c>
      <c r="L13" s="49">
        <f>SUM(L4:L12)</f>
        <v>16861.3</v>
      </c>
      <c r="N13" s="20"/>
    </row>
    <row r="14" spans="1:14" ht="15.75" x14ac:dyDescent="0.25">
      <c r="A14" s="66"/>
      <c r="B14" s="58" t="s">
        <v>21</v>
      </c>
      <c r="C14" s="67" t="s">
        <v>8</v>
      </c>
      <c r="D14" s="18" t="s">
        <v>16</v>
      </c>
      <c r="E14" s="3">
        <v>33</v>
      </c>
      <c r="F14" s="1">
        <v>55</v>
      </c>
      <c r="G14" s="4"/>
      <c r="H14" s="4">
        <v>17</v>
      </c>
      <c r="I14" s="11">
        <f t="shared" ref="I14:I20" si="3">F14*H14</f>
        <v>935</v>
      </c>
      <c r="J14" s="23">
        <v>23</v>
      </c>
      <c r="K14" s="40">
        <f>F14*J14*0.6</f>
        <v>759</v>
      </c>
      <c r="L14" s="40">
        <f t="shared" ref="L14:L20" si="4">K14+I14</f>
        <v>1694</v>
      </c>
      <c r="N14" s="17"/>
    </row>
    <row r="15" spans="1:14" ht="15.75" x14ac:dyDescent="0.25">
      <c r="A15" s="66"/>
      <c r="B15" s="59"/>
      <c r="C15" s="67"/>
      <c r="D15" s="18" t="s">
        <v>9</v>
      </c>
      <c r="E15" s="3">
        <v>11</v>
      </c>
      <c r="F15" s="1">
        <v>18</v>
      </c>
      <c r="G15" s="4"/>
      <c r="H15" s="4">
        <v>17</v>
      </c>
      <c r="I15" s="11">
        <f t="shared" si="3"/>
        <v>306</v>
      </c>
      <c r="J15" s="23">
        <v>23</v>
      </c>
      <c r="K15" s="40">
        <f>F15*J15*0.6</f>
        <v>248.39999999999998</v>
      </c>
      <c r="L15" s="40">
        <f t="shared" si="4"/>
        <v>554.4</v>
      </c>
      <c r="N15" s="17"/>
    </row>
    <row r="16" spans="1:14" ht="15.75" x14ac:dyDescent="0.25">
      <c r="A16" s="66"/>
      <c r="B16" s="59"/>
      <c r="C16" s="67"/>
      <c r="D16" s="18" t="s">
        <v>10</v>
      </c>
      <c r="E16" s="3">
        <v>185</v>
      </c>
      <c r="F16" s="1">
        <v>336</v>
      </c>
      <c r="G16" s="4"/>
      <c r="H16" s="4">
        <v>17</v>
      </c>
      <c r="I16" s="11">
        <f t="shared" si="3"/>
        <v>5712</v>
      </c>
      <c r="J16" s="23">
        <v>23</v>
      </c>
      <c r="K16" s="40">
        <f>F16*J16*0.6</f>
        <v>4636.8</v>
      </c>
      <c r="L16" s="40">
        <f t="shared" si="4"/>
        <v>10348.799999999999</v>
      </c>
      <c r="N16" s="17"/>
    </row>
    <row r="17" spans="1:14" ht="15.75" x14ac:dyDescent="0.25">
      <c r="A17" s="66"/>
      <c r="B17" s="59"/>
      <c r="C17" s="61" t="s">
        <v>23</v>
      </c>
      <c r="D17" s="18" t="s">
        <v>9</v>
      </c>
      <c r="E17" s="2">
        <v>3</v>
      </c>
      <c r="F17" s="2">
        <v>5</v>
      </c>
      <c r="G17" s="5"/>
      <c r="H17" s="4">
        <v>17</v>
      </c>
      <c r="I17" s="11">
        <f t="shared" si="3"/>
        <v>85</v>
      </c>
      <c r="J17" s="23">
        <v>23</v>
      </c>
      <c r="K17" s="40">
        <f>F17*J17*0.5</f>
        <v>57.5</v>
      </c>
      <c r="L17" s="40">
        <f t="shared" si="4"/>
        <v>142.5</v>
      </c>
      <c r="N17" s="17" t="e">
        <f>(#REF!/#REF!/E17)*0.6</f>
        <v>#REF!</v>
      </c>
    </row>
    <row r="18" spans="1:14" ht="15.75" x14ac:dyDescent="0.25">
      <c r="A18" s="66"/>
      <c r="B18" s="59"/>
      <c r="C18" s="62"/>
      <c r="D18" s="18" t="s">
        <v>40</v>
      </c>
      <c r="E18" s="2">
        <v>4</v>
      </c>
      <c r="F18" s="2">
        <v>7</v>
      </c>
      <c r="G18" s="5"/>
      <c r="H18" s="4">
        <v>17</v>
      </c>
      <c r="I18" s="11">
        <f t="shared" si="3"/>
        <v>119</v>
      </c>
      <c r="J18" s="23">
        <v>23</v>
      </c>
      <c r="K18" s="40">
        <f>F18*J18*0.5</f>
        <v>80.5</v>
      </c>
      <c r="L18" s="40">
        <f t="shared" si="4"/>
        <v>199.5</v>
      </c>
      <c r="N18" s="17"/>
    </row>
    <row r="19" spans="1:14" ht="15.75" x14ac:dyDescent="0.25">
      <c r="A19" s="66"/>
      <c r="B19" s="59"/>
      <c r="C19" s="62"/>
      <c r="D19" s="18" t="s">
        <v>10</v>
      </c>
      <c r="E19" s="3">
        <v>18</v>
      </c>
      <c r="F19" s="1">
        <v>33</v>
      </c>
      <c r="G19" s="5"/>
      <c r="H19" s="4">
        <v>17</v>
      </c>
      <c r="I19" s="11">
        <f t="shared" si="3"/>
        <v>561</v>
      </c>
      <c r="J19" s="23">
        <v>23</v>
      </c>
      <c r="K19" s="40">
        <f>F19*J19*0.5</f>
        <v>379.5</v>
      </c>
      <c r="L19" s="40">
        <f t="shared" si="4"/>
        <v>940.5</v>
      </c>
      <c r="N19" s="17"/>
    </row>
    <row r="20" spans="1:14" ht="15.75" x14ac:dyDescent="0.25">
      <c r="A20" s="66"/>
      <c r="B20" s="60"/>
      <c r="C20" s="63"/>
      <c r="D20" s="18" t="s">
        <v>48</v>
      </c>
      <c r="E20" s="3">
        <v>10</v>
      </c>
      <c r="F20" s="1">
        <v>18</v>
      </c>
      <c r="G20" s="5"/>
      <c r="H20" s="4">
        <v>17</v>
      </c>
      <c r="I20" s="11">
        <f t="shared" si="3"/>
        <v>306</v>
      </c>
      <c r="J20" s="23">
        <v>23</v>
      </c>
      <c r="K20" s="40">
        <f>F20*J20*0.5</f>
        <v>207</v>
      </c>
      <c r="L20" s="40">
        <f t="shared" si="4"/>
        <v>513</v>
      </c>
      <c r="N20" s="17"/>
    </row>
    <row r="21" spans="1:14" s="19" customFormat="1" ht="15.75" x14ac:dyDescent="0.25">
      <c r="A21" s="66"/>
      <c r="B21" s="41" t="s">
        <v>11</v>
      </c>
      <c r="C21" s="43"/>
      <c r="D21" s="43"/>
      <c r="E21" s="44">
        <f>SUM(E14:E20)</f>
        <v>264</v>
      </c>
      <c r="F21" s="45">
        <f>SUM(F14:F20)</f>
        <v>472</v>
      </c>
      <c r="G21" s="46"/>
      <c r="H21" s="46"/>
      <c r="I21" s="47">
        <f>SUM(I14:I20)</f>
        <v>8024</v>
      </c>
      <c r="J21" s="48"/>
      <c r="K21" s="49">
        <f>SUM(K14:K20)</f>
        <v>6368.7</v>
      </c>
      <c r="L21" s="49">
        <f>SUM(L14:L20)</f>
        <v>14392.699999999999</v>
      </c>
      <c r="N21" s="20"/>
    </row>
    <row r="22" spans="1:14" ht="15.75" x14ac:dyDescent="0.25">
      <c r="A22" s="66"/>
      <c r="B22" s="58" t="s">
        <v>22</v>
      </c>
      <c r="C22" s="67" t="s">
        <v>8</v>
      </c>
      <c r="D22" s="18" t="s">
        <v>16</v>
      </c>
      <c r="E22" s="3">
        <v>5</v>
      </c>
      <c r="F22" s="1">
        <v>8</v>
      </c>
      <c r="G22" s="4"/>
      <c r="H22" s="4">
        <v>17</v>
      </c>
      <c r="I22" s="11">
        <f t="shared" ref="I22:I28" si="5">F22*H22</f>
        <v>136</v>
      </c>
      <c r="J22" s="23">
        <v>23</v>
      </c>
      <c r="K22" s="40">
        <f>F22*J22*0.6</f>
        <v>110.39999999999999</v>
      </c>
      <c r="L22" s="40">
        <f t="shared" ref="L22:L28" si="6">K22+I22</f>
        <v>246.39999999999998</v>
      </c>
      <c r="N22" s="17"/>
    </row>
    <row r="23" spans="1:14" ht="15.75" x14ac:dyDescent="0.25">
      <c r="A23" s="66"/>
      <c r="B23" s="59"/>
      <c r="C23" s="67"/>
      <c r="D23" s="18" t="s">
        <v>9</v>
      </c>
      <c r="E23" s="3">
        <v>37</v>
      </c>
      <c r="F23" s="1">
        <v>62</v>
      </c>
      <c r="G23" s="4"/>
      <c r="H23" s="4">
        <v>17</v>
      </c>
      <c r="I23" s="11">
        <f t="shared" si="5"/>
        <v>1054</v>
      </c>
      <c r="J23" s="23">
        <v>23</v>
      </c>
      <c r="K23" s="40">
        <f>F23*J23*0.6</f>
        <v>855.6</v>
      </c>
      <c r="L23" s="40">
        <f t="shared" si="6"/>
        <v>1909.6</v>
      </c>
      <c r="N23" s="17"/>
    </row>
    <row r="24" spans="1:14" ht="15.75" x14ac:dyDescent="0.25">
      <c r="A24" s="66"/>
      <c r="B24" s="59"/>
      <c r="C24" s="67"/>
      <c r="D24" s="18" t="s">
        <v>10</v>
      </c>
      <c r="E24" s="3">
        <v>437</v>
      </c>
      <c r="F24" s="1">
        <v>795</v>
      </c>
      <c r="G24" s="4"/>
      <c r="H24" s="4">
        <v>17</v>
      </c>
      <c r="I24" s="11">
        <f t="shared" si="5"/>
        <v>13515</v>
      </c>
      <c r="J24" s="23">
        <v>23</v>
      </c>
      <c r="K24" s="40">
        <f>F24*J24*0.6</f>
        <v>10971</v>
      </c>
      <c r="L24" s="40">
        <f t="shared" si="6"/>
        <v>24486</v>
      </c>
      <c r="N24" s="17"/>
    </row>
    <row r="25" spans="1:14" ht="15.75" x14ac:dyDescent="0.25">
      <c r="A25" s="66"/>
      <c r="B25" s="59"/>
      <c r="C25" s="61" t="s">
        <v>17</v>
      </c>
      <c r="D25" s="18" t="s">
        <v>9</v>
      </c>
      <c r="E25" s="2">
        <v>5</v>
      </c>
      <c r="F25" s="2">
        <v>8</v>
      </c>
      <c r="G25" s="5"/>
      <c r="H25" s="4">
        <v>17</v>
      </c>
      <c r="I25" s="11">
        <f t="shared" si="5"/>
        <v>136</v>
      </c>
      <c r="J25" s="23">
        <v>23</v>
      </c>
      <c r="K25" s="40">
        <f>F25*J25*0.5</f>
        <v>92</v>
      </c>
      <c r="L25" s="40">
        <f t="shared" si="6"/>
        <v>228</v>
      </c>
      <c r="N25" s="17" t="e">
        <f>(#REF!/#REF!/E25)*0.6</f>
        <v>#REF!</v>
      </c>
    </row>
    <row r="26" spans="1:14" ht="15.75" x14ac:dyDescent="0.25">
      <c r="A26" s="66"/>
      <c r="B26" s="59"/>
      <c r="C26" s="62"/>
      <c r="D26" s="18" t="s">
        <v>40</v>
      </c>
      <c r="E26" s="2">
        <v>1</v>
      </c>
      <c r="F26" s="2">
        <v>2</v>
      </c>
      <c r="G26" s="5"/>
      <c r="H26" s="4">
        <v>17</v>
      </c>
      <c r="I26" s="11">
        <f t="shared" si="5"/>
        <v>34</v>
      </c>
      <c r="J26" s="23">
        <v>23</v>
      </c>
      <c r="K26" s="40">
        <f>F26*J26*0.5</f>
        <v>23</v>
      </c>
      <c r="L26" s="40">
        <f t="shared" si="6"/>
        <v>57</v>
      </c>
      <c r="N26" s="17"/>
    </row>
    <row r="27" spans="1:14" ht="15.75" x14ac:dyDescent="0.25">
      <c r="A27" s="66"/>
      <c r="B27" s="59"/>
      <c r="C27" s="62"/>
      <c r="D27" s="18" t="s">
        <v>10</v>
      </c>
      <c r="E27" s="3">
        <v>17</v>
      </c>
      <c r="F27" s="1">
        <v>31</v>
      </c>
      <c r="G27" s="5"/>
      <c r="H27" s="4">
        <v>17</v>
      </c>
      <c r="I27" s="11">
        <f t="shared" si="5"/>
        <v>527</v>
      </c>
      <c r="J27" s="23">
        <v>23</v>
      </c>
      <c r="K27" s="40">
        <f>F27*J27*0.5</f>
        <v>356.5</v>
      </c>
      <c r="L27" s="40">
        <f t="shared" si="6"/>
        <v>883.5</v>
      </c>
      <c r="N27" s="17"/>
    </row>
    <row r="28" spans="1:14" ht="15.75" x14ac:dyDescent="0.25">
      <c r="A28" s="66"/>
      <c r="B28" s="60"/>
      <c r="C28" s="63"/>
      <c r="D28" s="18" t="s">
        <v>48</v>
      </c>
      <c r="E28" s="3">
        <v>10</v>
      </c>
      <c r="F28" s="1">
        <v>18</v>
      </c>
      <c r="G28" s="5"/>
      <c r="H28" s="4">
        <v>17</v>
      </c>
      <c r="I28" s="11">
        <f t="shared" si="5"/>
        <v>306</v>
      </c>
      <c r="J28" s="23">
        <v>23</v>
      </c>
      <c r="K28" s="40">
        <f>F28*J28*0.5</f>
        <v>207</v>
      </c>
      <c r="L28" s="40">
        <f t="shared" si="6"/>
        <v>513</v>
      </c>
      <c r="N28" s="17"/>
    </row>
    <row r="29" spans="1:14" ht="15.75" x14ac:dyDescent="0.25">
      <c r="A29" s="66"/>
      <c r="B29" s="68" t="s">
        <v>11</v>
      </c>
      <c r="C29" s="68"/>
      <c r="D29" s="68"/>
      <c r="E29" s="44">
        <f>SUM(E22:E28)</f>
        <v>512</v>
      </c>
      <c r="F29" s="45">
        <f>SUM(F22:F28)</f>
        <v>924</v>
      </c>
      <c r="G29" s="50"/>
      <c r="H29" s="46"/>
      <c r="I29" s="45">
        <f>SUM(I22:I28)</f>
        <v>15708</v>
      </c>
      <c r="J29" s="48"/>
      <c r="K29" s="49">
        <f>SUM(K22:K28)</f>
        <v>12615.5</v>
      </c>
      <c r="L29" s="49">
        <f>SUM(L22:L28)</f>
        <v>28323.5</v>
      </c>
      <c r="N29" s="17"/>
    </row>
    <row r="30" spans="1:14" ht="15" customHeight="1" x14ac:dyDescent="0.25">
      <c r="A30" s="66"/>
      <c r="B30" s="51" t="s">
        <v>50</v>
      </c>
      <c r="C30" s="51"/>
      <c r="D30" s="51"/>
      <c r="E30" s="52">
        <f>E21+E13+E29</f>
        <v>1083</v>
      </c>
      <c r="F30" s="52">
        <f t="shared" ref="F30:L30" si="7">F21+F13+F29</f>
        <v>1948</v>
      </c>
      <c r="G30" s="52"/>
      <c r="H30" s="52"/>
      <c r="I30" s="52">
        <f t="shared" si="7"/>
        <v>33116</v>
      </c>
      <c r="J30" s="52"/>
      <c r="K30" s="53">
        <f t="shared" si="7"/>
        <v>26461.5</v>
      </c>
      <c r="L30" s="53">
        <f t="shared" si="7"/>
        <v>59577.5</v>
      </c>
    </row>
    <row r="32" spans="1:14" ht="15.75" x14ac:dyDescent="0.25">
      <c r="C32" s="54" t="s">
        <v>14</v>
      </c>
      <c r="D32" s="54"/>
      <c r="E32" s="24">
        <f>K30/J27</f>
        <v>1150.5</v>
      </c>
    </row>
    <row r="37" spans="6:6" ht="14.45" x14ac:dyDescent="0.3">
      <c r="F37" s="21"/>
    </row>
  </sheetData>
  <mergeCells count="13">
    <mergeCell ref="B22:B28"/>
    <mergeCell ref="C25:C28"/>
    <mergeCell ref="A1:L2"/>
    <mergeCell ref="A4:A30"/>
    <mergeCell ref="C22:C24"/>
    <mergeCell ref="B29:D29"/>
    <mergeCell ref="C14:C16"/>
    <mergeCell ref="C4:C6"/>
    <mergeCell ref="C7:C9"/>
    <mergeCell ref="B4:B12"/>
    <mergeCell ref="C10:C12"/>
    <mergeCell ref="B14:B20"/>
    <mergeCell ref="C17:C20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5" fitToHeight="4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60" zoomScaleNormal="100" workbookViewId="0">
      <selection activeCell="B17" sqref="B17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72" t="s">
        <v>33</v>
      </c>
      <c r="B1" s="72"/>
      <c r="C1" s="72"/>
    </row>
    <row r="2" spans="1:3" ht="15.75" thickBot="1" x14ac:dyDescent="0.3">
      <c r="A2" s="73" t="s">
        <v>52</v>
      </c>
      <c r="B2" s="73"/>
      <c r="C2" s="73"/>
    </row>
    <row r="3" spans="1:3" ht="15.75" thickBot="1" x14ac:dyDescent="0.3">
      <c r="A3" s="74" t="s">
        <v>34</v>
      </c>
      <c r="B3" s="75"/>
      <c r="C3" s="76"/>
    </row>
    <row r="4" spans="1:3" ht="15.75" thickBot="1" x14ac:dyDescent="0.3">
      <c r="A4" s="33" t="s">
        <v>3</v>
      </c>
      <c r="B4" s="34" t="s">
        <v>35</v>
      </c>
      <c r="C4" s="34" t="s">
        <v>36</v>
      </c>
    </row>
    <row r="5" spans="1:3" ht="15.75" thickBot="1" x14ac:dyDescent="0.3">
      <c r="A5" s="35" t="s">
        <v>42</v>
      </c>
      <c r="B5" s="36" t="s">
        <v>43</v>
      </c>
      <c r="C5" s="36" t="s">
        <v>44</v>
      </c>
    </row>
    <row r="6" spans="1:3" ht="16.5" thickBot="1" x14ac:dyDescent="0.3">
      <c r="A6" s="35" t="s">
        <v>37</v>
      </c>
      <c r="B6" s="36" t="s">
        <v>38</v>
      </c>
      <c r="C6" s="37" t="s">
        <v>45</v>
      </c>
    </row>
    <row r="7" spans="1:3" ht="16.5" thickBot="1" x14ac:dyDescent="0.3">
      <c r="A7" s="35" t="s">
        <v>39</v>
      </c>
      <c r="B7" s="36" t="s">
        <v>38</v>
      </c>
      <c r="C7" s="37" t="s">
        <v>46</v>
      </c>
    </row>
    <row r="8" spans="1:3" ht="16.5" thickBot="1" x14ac:dyDescent="0.3">
      <c r="A8" s="35" t="s">
        <v>10</v>
      </c>
      <c r="B8" s="36" t="s">
        <v>38</v>
      </c>
      <c r="C8" s="37" t="s">
        <v>47</v>
      </c>
    </row>
    <row r="9" spans="1:3" ht="15.75" thickBot="1" x14ac:dyDescent="0.3">
      <c r="A9" s="39" t="s">
        <v>48</v>
      </c>
      <c r="B9" s="36" t="s">
        <v>38</v>
      </c>
      <c r="C9" s="39" t="s">
        <v>49</v>
      </c>
    </row>
  </sheetData>
  <mergeCells count="3">
    <mergeCell ref="A1:C1"/>
    <mergeCell ref="A2:C2"/>
    <mergeCell ref="A3:C3"/>
  </mergeCells>
  <phoneticPr fontId="15" type="noConversion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view="pageBreakPreview" zoomScale="60" zoomScaleNormal="100" workbookViewId="0">
      <selection activeCell="B8" sqref="B8"/>
    </sheetView>
  </sheetViews>
  <sheetFormatPr defaultRowHeight="15" x14ac:dyDescent="0.25"/>
  <cols>
    <col min="1" max="1" width="12.85546875" customWidth="1"/>
    <col min="2" max="2" width="39.7109375" customWidth="1"/>
    <col min="5" max="5" width="9.140625" customWidth="1"/>
  </cols>
  <sheetData>
    <row r="3" spans="1:7" x14ac:dyDescent="0.25">
      <c r="A3" s="72" t="s">
        <v>25</v>
      </c>
      <c r="B3" s="72"/>
      <c r="C3" s="72"/>
      <c r="D3" s="72"/>
      <c r="E3" s="72"/>
      <c r="F3" s="72"/>
      <c r="G3" s="72"/>
    </row>
    <row r="4" spans="1:7" x14ac:dyDescent="0.25">
      <c r="A4" s="72" t="s">
        <v>53</v>
      </c>
      <c r="B4" s="72"/>
      <c r="C4" s="72"/>
      <c r="D4" s="72"/>
      <c r="E4" s="72"/>
      <c r="F4" s="72"/>
      <c r="G4" s="72"/>
    </row>
    <row r="5" spans="1:7" thickBot="1" x14ac:dyDescent="0.35">
      <c r="A5" s="27"/>
    </row>
    <row r="6" spans="1:7" ht="15.75" thickBot="1" x14ac:dyDescent="0.3">
      <c r="A6" s="77" t="s">
        <v>26</v>
      </c>
      <c r="B6" s="77" t="s">
        <v>27</v>
      </c>
      <c r="C6" s="79" t="s">
        <v>51</v>
      </c>
      <c r="D6" s="80"/>
      <c r="E6" s="80"/>
      <c r="F6" s="81"/>
      <c r="G6" s="82" t="s">
        <v>28</v>
      </c>
    </row>
    <row r="7" spans="1:7" ht="15.75" thickBot="1" x14ac:dyDescent="0.3">
      <c r="A7" s="78"/>
      <c r="B7" s="78"/>
      <c r="C7" s="28" t="s">
        <v>29</v>
      </c>
      <c r="D7" s="28" t="s">
        <v>30</v>
      </c>
      <c r="E7" s="28" t="s">
        <v>31</v>
      </c>
      <c r="F7" s="28" t="s">
        <v>32</v>
      </c>
      <c r="G7" s="83"/>
    </row>
    <row r="8" spans="1:7" ht="15.75" thickBot="1" x14ac:dyDescent="0.3">
      <c r="A8" s="29">
        <v>2201</v>
      </c>
      <c r="B8" s="30" t="s">
        <v>41</v>
      </c>
      <c r="C8" s="31">
        <v>270</v>
      </c>
      <c r="D8" s="31">
        <v>270</v>
      </c>
      <c r="E8" s="31">
        <v>273</v>
      </c>
      <c r="F8" s="31">
        <v>270</v>
      </c>
      <c r="G8" s="32">
        <f>SUM(C8:F8)</f>
        <v>1083</v>
      </c>
    </row>
  </sheetData>
  <mergeCells count="6">
    <mergeCell ref="A3:G3"/>
    <mergeCell ref="A4:G4"/>
    <mergeCell ref="A6:A7"/>
    <mergeCell ref="B6:B7"/>
    <mergeCell ref="C6:F6"/>
    <mergeCell ref="G6:G7"/>
  </mergeCells>
  <phoneticPr fontId="15" type="noConversion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A4" sqref="A4"/>
    </sheetView>
  </sheetViews>
  <sheetFormatPr defaultRowHeight="15" x14ac:dyDescent="0.25"/>
  <cols>
    <col min="1" max="1" width="12.28515625" customWidth="1"/>
    <col min="2" max="2" width="19" customWidth="1"/>
    <col min="3" max="3" width="17.28515625" customWidth="1"/>
    <col min="4" max="4" width="18.28515625" customWidth="1"/>
  </cols>
  <sheetData>
    <row r="1" spans="1:4" ht="57" x14ac:dyDescent="0.25">
      <c r="A1" s="55" t="s">
        <v>27</v>
      </c>
      <c r="B1" s="55" t="s">
        <v>56</v>
      </c>
      <c r="C1" s="55" t="s">
        <v>57</v>
      </c>
      <c r="D1" s="55" t="s">
        <v>58</v>
      </c>
    </row>
    <row r="2" spans="1:4" x14ac:dyDescent="0.25">
      <c r="A2" s="56" t="s">
        <v>59</v>
      </c>
      <c r="B2" s="57">
        <v>44575</v>
      </c>
      <c r="C2" s="57">
        <v>44915</v>
      </c>
      <c r="D2" s="57">
        <f t="shared" ref="D2:D4" si="0">C2</f>
        <v>44915</v>
      </c>
    </row>
    <row r="3" spans="1:4" x14ac:dyDescent="0.25">
      <c r="A3" s="56" t="s">
        <v>61</v>
      </c>
      <c r="B3" s="57">
        <v>44575</v>
      </c>
      <c r="C3" s="57">
        <v>44915</v>
      </c>
      <c r="D3" s="57">
        <f t="shared" si="0"/>
        <v>44915</v>
      </c>
    </row>
    <row r="4" spans="1:4" x14ac:dyDescent="0.25">
      <c r="A4" s="56" t="s">
        <v>60</v>
      </c>
      <c r="B4" s="57">
        <v>44575</v>
      </c>
      <c r="C4" s="57">
        <v>44915</v>
      </c>
      <c r="D4" s="57">
        <f t="shared" si="0"/>
        <v>44915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2021-12-13T11:54:10Z</cp:lastPrinted>
  <dcterms:created xsi:type="dcterms:W3CDTF">2020-05-28T05:23:03Z</dcterms:created>
  <dcterms:modified xsi:type="dcterms:W3CDTF">2021-12-13T11:54:52Z</dcterms:modified>
</cp:coreProperties>
</file>