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320" windowHeight="15480" activeTab="3"/>
  </bookViews>
  <sheets>
    <sheet name="Приложение 1" sheetId="3" r:id="rId1"/>
    <sheet name="Приложение 2" sheetId="4" r:id="rId2"/>
    <sheet name="Приложение 3" sheetId="5" r:id="rId3"/>
    <sheet name="график" sheetId="6" r:id="rId4"/>
  </sheets>
  <calcPr calcId="145621"/>
</workbook>
</file>

<file path=xl/calcChain.xml><?xml version="1.0" encoding="utf-8"?>
<calcChain xmlns="http://schemas.openxmlformats.org/spreadsheetml/2006/main">
  <c r="D13" i="6" l="1"/>
  <c r="D12" i="6"/>
  <c r="D11" i="6"/>
  <c r="D10" i="6"/>
  <c r="D9" i="6"/>
  <c r="D8" i="6"/>
  <c r="D7" i="6"/>
  <c r="D6" i="6"/>
  <c r="D5" i="6"/>
  <c r="D4" i="6"/>
  <c r="D3" i="6"/>
  <c r="D2" i="6"/>
  <c r="I5" i="3"/>
  <c r="I6" i="3"/>
  <c r="I7" i="3"/>
  <c r="I8" i="3"/>
  <c r="I9" i="3"/>
  <c r="I10" i="3"/>
  <c r="I11" i="3"/>
  <c r="I12" i="3"/>
  <c r="I13" i="3"/>
  <c r="I14" i="3"/>
  <c r="I17" i="3"/>
  <c r="I18" i="3"/>
  <c r="I19" i="3"/>
  <c r="I20" i="3"/>
  <c r="I21" i="3"/>
  <c r="I24" i="3"/>
  <c r="I25" i="3"/>
  <c r="I26" i="3"/>
  <c r="I27" i="3"/>
  <c r="I28" i="3"/>
  <c r="I29" i="3"/>
  <c r="K36" i="3"/>
  <c r="K35" i="3"/>
  <c r="N40" i="3"/>
  <c r="K34" i="3"/>
  <c r="K33" i="3"/>
  <c r="K32" i="3"/>
  <c r="K31" i="3"/>
  <c r="L31" i="3" s="1"/>
  <c r="K40" i="3"/>
  <c r="K39" i="3"/>
  <c r="K38" i="3"/>
  <c r="K41" i="3" s="1"/>
  <c r="N45" i="3" s="1"/>
  <c r="K45" i="3"/>
  <c r="K44" i="3"/>
  <c r="K43" i="3"/>
  <c r="K48" i="3"/>
  <c r="K47" i="3"/>
  <c r="K51" i="3"/>
  <c r="K50" i="3"/>
  <c r="K52" i="3" s="1"/>
  <c r="N53" i="3" s="1"/>
  <c r="K55" i="3"/>
  <c r="K54" i="3"/>
  <c r="N57" i="3" s="1"/>
  <c r="K53" i="3"/>
  <c r="K56" i="3" s="1"/>
  <c r="K57" i="3"/>
  <c r="K58" i="3" s="1"/>
  <c r="K61" i="3"/>
  <c r="K60" i="3"/>
  <c r="K59" i="3"/>
  <c r="K65" i="3"/>
  <c r="L65" i="3" s="1"/>
  <c r="K64" i="3"/>
  <c r="K63" i="3"/>
  <c r="K62" i="3"/>
  <c r="N63" i="3"/>
  <c r="K49" i="3"/>
  <c r="K29" i="3"/>
  <c r="L29" i="3" s="1"/>
  <c r="K28" i="3"/>
  <c r="K27" i="3"/>
  <c r="L27" i="3"/>
  <c r="K26" i="3"/>
  <c r="L26" i="3"/>
  <c r="K25" i="3"/>
  <c r="L25" i="3"/>
  <c r="K24" i="3"/>
  <c r="L24" i="3" s="1"/>
  <c r="K23" i="3"/>
  <c r="K21" i="3"/>
  <c r="L21" i="3"/>
  <c r="K20" i="3"/>
  <c r="K19" i="3"/>
  <c r="K18" i="3"/>
  <c r="L18" i="3"/>
  <c r="K17" i="3"/>
  <c r="L17" i="3"/>
  <c r="K16" i="3"/>
  <c r="K13" i="3"/>
  <c r="L13" i="3" s="1"/>
  <c r="K14" i="3"/>
  <c r="L14" i="3" s="1"/>
  <c r="K12" i="3"/>
  <c r="L12" i="3" s="1"/>
  <c r="K11" i="3"/>
  <c r="L11" i="3" s="1"/>
  <c r="K9" i="3"/>
  <c r="L9" i="3" s="1"/>
  <c r="K10" i="3"/>
  <c r="L10" i="3" s="1"/>
  <c r="K8" i="3"/>
  <c r="L8" i="3" s="1"/>
  <c r="K5" i="3"/>
  <c r="K6" i="3"/>
  <c r="K7" i="3"/>
  <c r="L7" i="3" s="1"/>
  <c r="K4" i="3"/>
  <c r="K42" i="3"/>
  <c r="K46" i="3"/>
  <c r="N49" i="3" s="1"/>
  <c r="G8" i="5"/>
  <c r="F66" i="3"/>
  <c r="E66" i="3"/>
  <c r="F62" i="3"/>
  <c r="F67" i="3" s="1"/>
  <c r="E62" i="3"/>
  <c r="F56" i="3"/>
  <c r="E56" i="3"/>
  <c r="F52" i="3"/>
  <c r="E52" i="3"/>
  <c r="F49" i="3"/>
  <c r="E49" i="3"/>
  <c r="F46" i="3"/>
  <c r="E46" i="3"/>
  <c r="I42" i="3"/>
  <c r="L42" i="3" s="1"/>
  <c r="F41" i="3"/>
  <c r="E41" i="3"/>
  <c r="F37" i="3"/>
  <c r="E37" i="3"/>
  <c r="I50" i="3"/>
  <c r="I51" i="3"/>
  <c r="L51" i="3"/>
  <c r="I53" i="3"/>
  <c r="L53" i="3"/>
  <c r="I54" i="3"/>
  <c r="I55" i="3"/>
  <c r="L55" i="3" s="1"/>
  <c r="I57" i="3"/>
  <c r="I59" i="3"/>
  <c r="I60" i="3"/>
  <c r="L60" i="3" s="1"/>
  <c r="L62" i="3" s="1"/>
  <c r="I61" i="3"/>
  <c r="L61" i="3" s="1"/>
  <c r="I63" i="3"/>
  <c r="L63" i="3" s="1"/>
  <c r="L66" i="3" s="1"/>
  <c r="I64" i="3"/>
  <c r="L64" i="3" s="1"/>
  <c r="I65" i="3"/>
  <c r="I31" i="3"/>
  <c r="I32" i="3"/>
  <c r="L32" i="3" s="1"/>
  <c r="I33" i="3"/>
  <c r="L33" i="3" s="1"/>
  <c r="I34" i="3"/>
  <c r="I35" i="3"/>
  <c r="I36" i="3"/>
  <c r="L36" i="3" s="1"/>
  <c r="I38" i="3"/>
  <c r="L38" i="3" s="1"/>
  <c r="I39" i="3"/>
  <c r="L39" i="3" s="1"/>
  <c r="I40" i="3"/>
  <c r="L40" i="3" s="1"/>
  <c r="I43" i="3"/>
  <c r="I44" i="3"/>
  <c r="I45" i="3"/>
  <c r="L45" i="3" s="1"/>
  <c r="I47" i="3"/>
  <c r="I49" i="3" s="1"/>
  <c r="I48" i="3"/>
  <c r="L48" i="3"/>
  <c r="F30" i="3"/>
  <c r="E30" i="3"/>
  <c r="E67" i="3" s="1"/>
  <c r="F22" i="3"/>
  <c r="E22" i="3"/>
  <c r="F15" i="3"/>
  <c r="E15" i="3"/>
  <c r="I16" i="3"/>
  <c r="I23" i="3"/>
  <c r="I30" i="3"/>
  <c r="I66" i="3"/>
  <c r="I62" i="3"/>
  <c r="N11" i="3"/>
  <c r="N20" i="3"/>
  <c r="N29" i="3"/>
  <c r="N27" i="3"/>
  <c r="I4" i="3"/>
  <c r="L4" i="3" s="1"/>
  <c r="K66" i="3"/>
  <c r="L59" i="3"/>
  <c r="L54" i="3"/>
  <c r="L56" i="3" s="1"/>
  <c r="L44" i="3"/>
  <c r="L43" i="3"/>
  <c r="L35" i="3"/>
  <c r="K37" i="3"/>
  <c r="L34" i="3"/>
  <c r="N24" i="3"/>
  <c r="L20" i="3"/>
  <c r="L16" i="3"/>
  <c r="L6" i="3"/>
  <c r="K15" i="3"/>
  <c r="I41" i="3"/>
  <c r="I37" i="3"/>
  <c r="L23" i="3"/>
  <c r="L30" i="3" s="1"/>
  <c r="L28" i="3"/>
  <c r="L22" i="3"/>
  <c r="L19" i="3"/>
  <c r="I22" i="3"/>
  <c r="L5" i="3"/>
  <c r="N66" i="3"/>
  <c r="I15" i="3"/>
  <c r="L57" i="3"/>
  <c r="L58" i="3" s="1"/>
  <c r="L50" i="3"/>
  <c r="L52" i="3" s="1"/>
  <c r="K30" i="3"/>
  <c r="N34" i="3" s="1"/>
  <c r="I56" i="3"/>
  <c r="I67" i="3" s="1"/>
  <c r="I52" i="3"/>
  <c r="K22" i="3"/>
  <c r="I46" i="3"/>
  <c r="L46" i="3" l="1"/>
  <c r="L15" i="3"/>
  <c r="L41" i="3"/>
  <c r="N61" i="3"/>
  <c r="K67" i="3"/>
  <c r="G69" i="3" s="1"/>
  <c r="L37" i="3"/>
  <c r="L67" i="3"/>
  <c r="L47" i="3"/>
  <c r="L49" i="3" s="1"/>
</calcChain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1"/>
            <rFont val="Segoe UI"/>
            <family val="2"/>
            <charset val="204"/>
          </rPr>
          <t>User:</t>
        </r>
        <r>
          <rPr>
            <sz val="9"/>
            <color indexed="81"/>
            <rFont val="Segoe UI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<sst xmlns="http://schemas.openxmlformats.org/spreadsheetml/2006/main" count="163" uniqueCount="89">
  <si>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</si>
  <si>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</si>
  <si>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</si>
  <si>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</si>
  <si>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</si>
  <si>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</si>
  <si>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</si>
  <si>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</si>
  <si>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</si>
  <si>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цер</t>
  </si>
  <si>
    <t>Средна техн.дървесина</t>
  </si>
  <si>
    <t>Дърва за огрев</t>
  </si>
  <si>
    <t>Общо за отдела</t>
  </si>
  <si>
    <t>ясен</t>
  </si>
  <si>
    <t>акация</t>
  </si>
  <si>
    <t>глд</t>
  </si>
  <si>
    <t>Дребна техн.дървесина</t>
  </si>
  <si>
    <t>Единична цена транспортиране до тир станция лева/тон без ДДС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</si>
  <si>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</si>
  <si>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</si>
  <si>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общо тона</t>
  </si>
  <si>
    <t>тон м3</t>
  </si>
  <si>
    <t>169/д</t>
  </si>
  <si>
    <t>кгбр</t>
  </si>
  <si>
    <t>Едра техн.дървесина</t>
  </si>
  <si>
    <t>кдб</t>
  </si>
  <si>
    <t>178/в</t>
  </si>
  <si>
    <t>липа</t>
  </si>
  <si>
    <t>орех</t>
  </si>
  <si>
    <t>179/к</t>
  </si>
  <si>
    <t>явор</t>
  </si>
  <si>
    <t>дъб</t>
  </si>
  <si>
    <t>2742/а</t>
  </si>
  <si>
    <t>2745/а</t>
  </si>
  <si>
    <t>2754/в</t>
  </si>
  <si>
    <t>Едра трупи за бичене /18-29см/</t>
  </si>
  <si>
    <t>2766/а</t>
  </si>
  <si>
    <t>2772/а</t>
  </si>
  <si>
    <t>2832/а</t>
  </si>
  <si>
    <t>2832/б</t>
  </si>
  <si>
    <t>2837/а</t>
  </si>
  <si>
    <t>2834/е</t>
  </si>
  <si>
    <t xml:space="preserve">Приложение 1 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</si>
  <si>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</si>
  <si>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</si>
  <si>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</si>
  <si>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</si>
  <si>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Едра технологична дървесеина</t>
  </si>
  <si>
    <t xml:space="preserve">1,00м  2,00м </t>
  </si>
  <si>
    <t>Средна техн. дървесина</t>
  </si>
  <si>
    <t>1,00м  2,00м;</t>
  </si>
  <si>
    <t>Дребна техн. дървесина</t>
  </si>
  <si>
    <t>ПРИЛОЖЕНИЕ № 3</t>
  </si>
  <si>
    <t>ОБЕКТ №</t>
  </si>
  <si>
    <t>Отдел, подотдел</t>
  </si>
  <si>
    <t>OБЩО</t>
  </si>
  <si>
    <t>I</t>
  </si>
  <si>
    <t>II</t>
  </si>
  <si>
    <t>III</t>
  </si>
  <si>
    <t>IV</t>
  </si>
  <si>
    <t>Едра трупи за бичене 18 -29 см</t>
  </si>
  <si>
    <t>18-29см</t>
  </si>
  <si>
    <t>169-д, 178-в, 179-к, 2742-а, 2745-а, 2754-в, 2766-а, 2772-а, 2832-а, 2832-б, 2834-е, 2837а</t>
  </si>
  <si>
    <t>1,50м  2,00м  2,25м  2,50м  2,75м  3,00м  3,25м</t>
  </si>
  <si>
    <t>над 18см</t>
  </si>
  <si>
    <t>14-18см</t>
  </si>
  <si>
    <t>до 14см</t>
  </si>
  <si>
    <t>от 4-30см</t>
  </si>
  <si>
    <t>Дърва за огрев до 10см</t>
  </si>
  <si>
    <t>от 4-10см</t>
  </si>
  <si>
    <t>Срок за получаване на позволителното за сеч до:</t>
  </si>
  <si>
    <t>Краен срок за сеч:</t>
  </si>
  <si>
    <t>Краен срок за извоз до временен склад:</t>
  </si>
  <si>
    <t>10-з</t>
  </si>
  <si>
    <t>178-в</t>
  </si>
  <si>
    <t>179-к</t>
  </si>
  <si>
    <t>2742-а</t>
  </si>
  <si>
    <t>2745-а</t>
  </si>
  <si>
    <t>2754-в</t>
  </si>
  <si>
    <t>2766-а</t>
  </si>
  <si>
    <t>2772-а</t>
  </si>
  <si>
    <t>2832-а</t>
  </si>
  <si>
    <t>2832-б</t>
  </si>
  <si>
    <t>2834-е</t>
  </si>
  <si>
    <t>2837-а</t>
  </si>
  <si>
    <t>Всичко за обекта</t>
  </si>
  <si>
    <t>Към договор ДД-            2022г. за извършване на дейности в ДГТ от Обект № 2206</t>
  </si>
  <si>
    <t>Към договор № ……………....за за извършване на дейности в ДГТ от Обект № 2206</t>
  </si>
  <si>
    <t>тримесечие-  -  2022 г./пл.куб.м.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</si>
</sst>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1" fontId="3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 textRotation="90"/>
    </xf>
    <xf numFmtId="1" fontId="3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7" fillId="0" borderId="0" xfId="0" applyFont="1"/>
    <xf numFmtId="164" fontId="7" fillId="0" borderId="0" xfId="0" applyNumberFormat="1" applyFont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1" fontId="3" fillId="0" borderId="2" xfId="1" applyNumberFormat="1" applyFont="1" applyFill="1" applyBorder="1" applyAlignment="1" applyProtection="1">
      <alignment horizontal="center" vertical="top"/>
    </xf>
    <xf numFmtId="2" fontId="3" fillId="0" borderId="2" xfId="0" applyNumberFormat="1" applyFont="1" applyFill="1" applyBorder="1"/>
    <xf numFmtId="1" fontId="3" fillId="0" borderId="2" xfId="0" applyNumberFormat="1" applyFont="1" applyFill="1" applyBorder="1" applyAlignment="1">
      <alignment horizontal="right"/>
    </xf>
    <xf numFmtId="0" fontId="6" fillId="0" borderId="3" xfId="1" applyNumberFormat="1" applyFont="1" applyFill="1" applyBorder="1" applyAlignment="1" applyProtection="1">
      <alignment horizontal="center" vertical="center" textRotation="90"/>
    </xf>
    <xf numFmtId="0" fontId="6" fillId="0" borderId="4" xfId="1" applyNumberFormat="1" applyFont="1" applyFill="1" applyBorder="1" applyAlignment="1" applyProtection="1">
      <alignment horizontal="center" vertical="center" textRotation="90" wrapText="1"/>
    </xf>
    <xf numFmtId="0" fontId="6" fillId="0" borderId="4" xfId="1" applyNumberFormat="1" applyFont="1" applyFill="1" applyBorder="1" applyAlignment="1" applyProtection="1">
      <alignment horizontal="center" vertical="center" textRotation="90"/>
    </xf>
    <xf numFmtId="0" fontId="6" fillId="0" borderId="4" xfId="1" applyNumberFormat="1" applyFont="1" applyFill="1" applyBorder="1" applyAlignment="1" applyProtection="1">
      <alignment horizontal="center" vertical="center" textRotation="90" wrapText="1" shrinkToFit="1"/>
    </xf>
    <xf numFmtId="0" fontId="6" fillId="0" borderId="4" xfId="0" applyNumberFormat="1" applyFont="1" applyFill="1" applyBorder="1" applyAlignment="1" applyProtection="1">
      <alignment horizontal="center" vertical="center" textRotation="90" wrapText="1" shrinkToFit="1"/>
    </xf>
    <xf numFmtId="2" fontId="6" fillId="0" borderId="4" xfId="0" applyNumberFormat="1" applyFont="1" applyFill="1" applyBorder="1" applyAlignment="1" applyProtection="1">
      <alignment horizontal="center" vertical="center" textRotation="90" wrapText="1" shrinkToFi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right"/>
    </xf>
    <xf numFmtId="0" fontId="12" fillId="0" borderId="1" xfId="0" applyFont="1" applyFill="1" applyBorder="1"/>
    <xf numFmtId="0" fontId="0" fillId="0" borderId="1" xfId="0" applyFill="1" applyBorder="1"/>
    <xf numFmtId="0" fontId="8" fillId="0" borderId="1" xfId="0" applyFont="1" applyFill="1" applyBorder="1" applyAlignment="1"/>
    <xf numFmtId="0" fontId="4" fillId="0" borderId="1" xfId="0" applyFont="1" applyFill="1" applyBorder="1"/>
    <xf numFmtId="2" fontId="8" fillId="0" borderId="1" xfId="0" applyNumberFormat="1" applyFont="1" applyFill="1" applyBorder="1" applyAlignment="1"/>
    <xf numFmtId="2" fontId="8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textRotation="90" wrapText="1" shrinkToFit="1"/>
    </xf>
    <xf numFmtId="1" fontId="5" fillId="0" borderId="4" xfId="0" applyNumberFormat="1" applyFont="1" applyFill="1" applyBorder="1" applyAlignment="1">
      <alignment horizontal="center" vertical="center" textRotation="90" wrapText="1" shrinkToFit="1"/>
    </xf>
    <xf numFmtId="1" fontId="5" fillId="0" borderId="8" xfId="0" applyNumberFormat="1" applyFont="1" applyFill="1" applyBorder="1" applyAlignment="1">
      <alignment horizontal="center" vertical="center" textRotation="90" wrapText="1" shrinkToFit="1"/>
    </xf>
    <xf numFmtId="0" fontId="8" fillId="0" borderId="2" xfId="0" applyFont="1" applyFill="1" applyBorder="1" applyAlignment="1"/>
    <xf numFmtId="0" fontId="11" fillId="0" borderId="1" xfId="1" applyFont="1" applyFill="1" applyBorder="1" applyAlignment="1">
      <alignment horizontal="left"/>
    </xf>
    <xf numFmtId="0" fontId="11" fillId="0" borderId="1" xfId="1" applyNumberFormat="1" applyFont="1" applyFill="1" applyBorder="1" applyAlignment="1" applyProtection="1">
      <alignment vertical="top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3" borderId="1" xfId="1" applyFont="1" applyFill="1" applyBorder="1" applyAlignment="1">
      <alignment horizontal="left"/>
    </xf>
    <xf numFmtId="0" fontId="11" fillId="3" borderId="1" xfId="1" applyNumberFormat="1" applyFont="1" applyFill="1" applyBorder="1" applyAlignment="1" applyProtection="1">
      <alignment horizontal="center" vertical="top"/>
    </xf>
    <xf numFmtId="1" fontId="11" fillId="3" borderId="1" xfId="1" applyNumberFormat="1" applyFont="1" applyFill="1" applyBorder="1" applyAlignment="1" applyProtection="1">
      <alignment horizontal="center" vertical="top"/>
    </xf>
    <xf numFmtId="2" fontId="11" fillId="3" borderId="1" xfId="0" applyNumberFormat="1" applyFont="1" applyFill="1" applyBorder="1"/>
    <xf numFmtId="1" fontId="11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2" fontId="4" fillId="3" borderId="1" xfId="0" applyNumberFormat="1" applyFont="1" applyFill="1" applyBorder="1" applyAlignment="1"/>
    <xf numFmtId="0" fontId="11" fillId="3" borderId="1" xfId="1" applyFont="1" applyFill="1" applyBorder="1" applyAlignment="1">
      <alignment horizontal="center" vertical="center"/>
    </xf>
    <xf numFmtId="0" fontId="11" fillId="3" borderId="1" xfId="1" applyNumberFormat="1" applyFont="1" applyFill="1" applyBorder="1" applyAlignment="1" applyProtection="1">
      <alignment horizontal="center" vertical="center"/>
    </xf>
    <xf numFmtId="0" fontId="11" fillId="3" borderId="1" xfId="1" applyFont="1" applyFill="1" applyBorder="1" applyAlignment="1">
      <alignment horizontal="center" vertical="top"/>
    </xf>
    <xf numFmtId="0" fontId="12" fillId="3" borderId="1" xfId="0" applyFont="1" applyFill="1" applyBorder="1"/>
    <xf numFmtId="0" fontId="11" fillId="3" borderId="1" xfId="1" applyFont="1" applyFill="1" applyBorder="1" applyAlignment="1">
      <alignment vertical="center"/>
    </xf>
    <xf numFmtId="2" fontId="11" fillId="3" borderId="19" xfId="0" applyNumberFormat="1" applyFont="1" applyFill="1" applyBorder="1"/>
    <xf numFmtId="1" fontId="11" fillId="3" borderId="19" xfId="0" applyNumberFormat="1" applyFont="1" applyFill="1" applyBorder="1" applyAlignment="1">
      <alignment horizontal="right"/>
    </xf>
    <xf numFmtId="0" fontId="4" fillId="3" borderId="19" xfId="0" applyFont="1" applyFill="1" applyBorder="1" applyAlignment="1"/>
    <xf numFmtId="2" fontId="4" fillId="3" borderId="19" xfId="0" applyNumberFormat="1" applyFont="1" applyFill="1" applyBorder="1" applyAlignment="1"/>
    <xf numFmtId="0" fontId="11" fillId="0" borderId="1" xfId="1" applyNumberFormat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2" xfId="1" applyNumberFormat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13" zoomScaleNormal="100" workbookViewId="0">
      <selection activeCell="O16" sqref="O16"/>
    </sheetView>
  </sheetViews>
  <sheetFormatPr defaultRowHeight="15" x14ac:dyDescent="0.25"/>
  <cols>
    <col min="1" max="1" width="7" customWidth="1"/>
    <col min="2" max="2" width="7.5703125" style="54" customWidth="1"/>
    <col min="3" max="3" width="7.85546875" style="54" customWidth="1"/>
    <col min="4" max="4" width="32" style="54" customWidth="1"/>
    <col min="5" max="6" width="9.140625" style="54"/>
    <col min="7" max="7" width="9.28515625" style="54" customWidth="1"/>
    <col min="8" max="8" width="8.140625" style="54" customWidth="1"/>
    <col min="9" max="9" width="8.7109375" style="54" customWidth="1"/>
    <col min="10" max="10" width="9.140625" style="54"/>
    <col min="11" max="11" width="10.42578125" style="54" bestFit="1" customWidth="1"/>
    <col min="12" max="12" width="9.5703125" style="54" bestFit="1" customWidth="1"/>
    <col min="13" max="13" width="8.85546875" customWidth="1"/>
    <col min="14" max="14" width="8.85546875" hidden="1" customWidth="1"/>
  </cols>
  <sheetData>
    <row r="1" spans="1:14" x14ac:dyDescent="0.25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9" customHeight="1" thickBo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s="6" customFormat="1" ht="141.75" customHeight="1" thickBot="1" x14ac:dyDescent="0.3">
      <c r="A3" s="19" t="s">
        <v>0</v>
      </c>
      <c r="B3" s="20" t="s">
        <v>1</v>
      </c>
      <c r="C3" s="20" t="s">
        <v>2</v>
      </c>
      <c r="D3" s="21" t="s">
        <v>3</v>
      </c>
      <c r="E3" s="22" t="s">
        <v>4</v>
      </c>
      <c r="F3" s="23" t="s">
        <v>5</v>
      </c>
      <c r="G3" s="24" t="s">
        <v>6</v>
      </c>
      <c r="H3" s="24" t="s">
        <v>7</v>
      </c>
      <c r="I3" s="22" t="s">
        <v>8</v>
      </c>
      <c r="J3" s="46" t="s">
        <v>17</v>
      </c>
      <c r="K3" s="47" t="s">
        <v>18</v>
      </c>
      <c r="L3" s="48" t="s">
        <v>19</v>
      </c>
      <c r="N3" s="6" t="s">
        <v>21</v>
      </c>
    </row>
    <row r="4" spans="1:14" ht="15.75" x14ac:dyDescent="0.25">
      <c r="A4" s="78">
        <v>2206</v>
      </c>
      <c r="B4" s="79" t="s">
        <v>22</v>
      </c>
      <c r="C4" s="80" t="s">
        <v>23</v>
      </c>
      <c r="D4" s="14" t="s">
        <v>10</v>
      </c>
      <c r="E4" s="15">
        <v>6</v>
      </c>
      <c r="F4" s="16">
        <v>10</v>
      </c>
      <c r="G4" s="17"/>
      <c r="H4" s="17">
        <v>17</v>
      </c>
      <c r="I4" s="18">
        <f t="shared" ref="I4:I65" si="0">F4*H4</f>
        <v>170</v>
      </c>
      <c r="J4" s="49">
        <v>23</v>
      </c>
      <c r="K4" s="45">
        <f>F4*J4*0.5</f>
        <v>115</v>
      </c>
      <c r="L4" s="45">
        <f t="shared" ref="L4:L14" si="1">K4+I4</f>
        <v>285</v>
      </c>
    </row>
    <row r="5" spans="1:14" ht="15.75" x14ac:dyDescent="0.25">
      <c r="A5" s="72"/>
      <c r="B5" s="73"/>
      <c r="C5" s="81"/>
      <c r="D5" s="11" t="s">
        <v>16</v>
      </c>
      <c r="E5" s="3">
        <v>9</v>
      </c>
      <c r="F5" s="1">
        <v>15</v>
      </c>
      <c r="G5" s="4"/>
      <c r="H5" s="17">
        <v>17</v>
      </c>
      <c r="I5" s="18">
        <f t="shared" si="0"/>
        <v>255</v>
      </c>
      <c r="J5" s="49">
        <v>23</v>
      </c>
      <c r="K5" s="45">
        <f>F5*J5*0.5</f>
        <v>172.5</v>
      </c>
      <c r="L5" s="45">
        <f t="shared" si="1"/>
        <v>427.5</v>
      </c>
    </row>
    <row r="6" spans="1:14" ht="15.75" x14ac:dyDescent="0.25">
      <c r="A6" s="72"/>
      <c r="B6" s="73"/>
      <c r="C6" s="81"/>
      <c r="D6" s="11" t="s">
        <v>11</v>
      </c>
      <c r="E6" s="3">
        <v>33</v>
      </c>
      <c r="F6" s="1">
        <v>60</v>
      </c>
      <c r="G6" s="4"/>
      <c r="H6" s="17">
        <v>17</v>
      </c>
      <c r="I6" s="18">
        <f t="shared" si="0"/>
        <v>1020</v>
      </c>
      <c r="J6" s="49">
        <v>23</v>
      </c>
      <c r="K6" s="45">
        <f>F6*J6*0.5</f>
        <v>690</v>
      </c>
      <c r="L6" s="45">
        <f t="shared" si="1"/>
        <v>1710</v>
      </c>
    </row>
    <row r="7" spans="1:14" ht="15.75" x14ac:dyDescent="0.25">
      <c r="A7" s="72"/>
      <c r="B7" s="73"/>
      <c r="C7" s="82"/>
      <c r="D7" s="11" t="s">
        <v>68</v>
      </c>
      <c r="E7" s="3">
        <v>20</v>
      </c>
      <c r="F7" s="1">
        <v>36</v>
      </c>
      <c r="G7" s="4"/>
      <c r="H7" s="17">
        <v>17</v>
      </c>
      <c r="I7" s="18">
        <f t="shared" si="0"/>
        <v>612</v>
      </c>
      <c r="J7" s="49">
        <v>23</v>
      </c>
      <c r="K7" s="45">
        <f>F7*J7*0.5</f>
        <v>414</v>
      </c>
      <c r="L7" s="45">
        <f t="shared" si="1"/>
        <v>1026</v>
      </c>
    </row>
    <row r="8" spans="1:14" ht="15.75" x14ac:dyDescent="0.25">
      <c r="A8" s="72"/>
      <c r="B8" s="73"/>
      <c r="C8" s="74" t="s">
        <v>9</v>
      </c>
      <c r="D8" s="11" t="s">
        <v>24</v>
      </c>
      <c r="E8" s="3">
        <v>5</v>
      </c>
      <c r="F8" s="1">
        <v>8</v>
      </c>
      <c r="G8" s="4"/>
      <c r="H8" s="17">
        <v>17</v>
      </c>
      <c r="I8" s="18">
        <f t="shared" si="0"/>
        <v>136</v>
      </c>
      <c r="J8" s="49">
        <v>23</v>
      </c>
      <c r="K8" s="45">
        <f>F8*J8*0.6</f>
        <v>110.39999999999999</v>
      </c>
      <c r="L8" s="45">
        <f t="shared" si="1"/>
        <v>246.39999999999998</v>
      </c>
    </row>
    <row r="9" spans="1:14" ht="15.75" x14ac:dyDescent="0.25">
      <c r="A9" s="72"/>
      <c r="B9" s="73"/>
      <c r="C9" s="74"/>
      <c r="D9" s="11" t="s">
        <v>10</v>
      </c>
      <c r="E9" s="3">
        <v>7</v>
      </c>
      <c r="F9" s="1">
        <v>12</v>
      </c>
      <c r="G9" s="4"/>
      <c r="H9" s="17">
        <v>17</v>
      </c>
      <c r="I9" s="18">
        <f t="shared" si="0"/>
        <v>204</v>
      </c>
      <c r="J9" s="49">
        <v>23</v>
      </c>
      <c r="K9" s="45">
        <f>F9*J9*0.6</f>
        <v>165.6</v>
      </c>
      <c r="L9" s="45">
        <f t="shared" si="1"/>
        <v>369.6</v>
      </c>
    </row>
    <row r="10" spans="1:14" ht="15.75" x14ac:dyDescent="0.25">
      <c r="A10" s="72"/>
      <c r="B10" s="73"/>
      <c r="C10" s="74"/>
      <c r="D10" s="11" t="s">
        <v>16</v>
      </c>
      <c r="E10" s="3">
        <v>1</v>
      </c>
      <c r="F10" s="1">
        <v>2</v>
      </c>
      <c r="G10" s="4"/>
      <c r="H10" s="17">
        <v>17</v>
      </c>
      <c r="I10" s="18">
        <f t="shared" si="0"/>
        <v>34</v>
      </c>
      <c r="J10" s="49">
        <v>23</v>
      </c>
      <c r="K10" s="45">
        <f>F10*J10*0.6</f>
        <v>27.599999999999998</v>
      </c>
      <c r="L10" s="45">
        <f t="shared" si="1"/>
        <v>61.599999999999994</v>
      </c>
    </row>
    <row r="11" spans="1:14" ht="15.75" x14ac:dyDescent="0.25">
      <c r="A11" s="72"/>
      <c r="B11" s="73"/>
      <c r="C11" s="74"/>
      <c r="D11" s="11" t="s">
        <v>11</v>
      </c>
      <c r="E11" s="2">
        <v>65</v>
      </c>
      <c r="F11" s="2">
        <v>118</v>
      </c>
      <c r="G11" s="4"/>
      <c r="H11" s="17">
        <v>17</v>
      </c>
      <c r="I11" s="18">
        <f t="shared" si="0"/>
        <v>2006</v>
      </c>
      <c r="J11" s="49">
        <v>23</v>
      </c>
      <c r="K11" s="45">
        <f>F11*J11*0.6</f>
        <v>1628.3999999999999</v>
      </c>
      <c r="L11" s="45">
        <f t="shared" si="1"/>
        <v>3634.3999999999996</v>
      </c>
      <c r="N11" s="8" t="e">
        <f>(#REF!/#REF!/E11)*0.6</f>
        <v>#REF!</v>
      </c>
    </row>
    <row r="12" spans="1:14" ht="15.75" x14ac:dyDescent="0.25">
      <c r="A12" s="72"/>
      <c r="B12" s="73"/>
      <c r="C12" s="74" t="s">
        <v>25</v>
      </c>
      <c r="D12" s="11" t="s">
        <v>10</v>
      </c>
      <c r="E12" s="3">
        <v>7</v>
      </c>
      <c r="F12" s="1">
        <v>12</v>
      </c>
      <c r="G12" s="4"/>
      <c r="H12" s="17">
        <v>17</v>
      </c>
      <c r="I12" s="18">
        <f t="shared" si="0"/>
        <v>204</v>
      </c>
      <c r="J12" s="49">
        <v>23</v>
      </c>
      <c r="K12" s="45">
        <f>F12*J12*0.5</f>
        <v>138</v>
      </c>
      <c r="L12" s="45">
        <f t="shared" si="1"/>
        <v>342</v>
      </c>
      <c r="N12" s="8"/>
    </row>
    <row r="13" spans="1:14" ht="15.75" x14ac:dyDescent="0.25">
      <c r="A13" s="72"/>
      <c r="B13" s="73"/>
      <c r="C13" s="74"/>
      <c r="D13" s="11" t="s">
        <v>16</v>
      </c>
      <c r="E13" s="3">
        <v>1</v>
      </c>
      <c r="F13" s="1">
        <v>2</v>
      </c>
      <c r="G13" s="4"/>
      <c r="H13" s="17">
        <v>17</v>
      </c>
      <c r="I13" s="18">
        <f t="shared" si="0"/>
        <v>34</v>
      </c>
      <c r="J13" s="49">
        <v>23</v>
      </c>
      <c r="K13" s="45">
        <f>F13*J13*0.5</f>
        <v>23</v>
      </c>
      <c r="L13" s="45">
        <f t="shared" si="1"/>
        <v>57</v>
      </c>
      <c r="N13" s="8"/>
    </row>
    <row r="14" spans="1:14" ht="15.75" x14ac:dyDescent="0.25">
      <c r="A14" s="72"/>
      <c r="B14" s="73"/>
      <c r="C14" s="74"/>
      <c r="D14" s="11" t="s">
        <v>11</v>
      </c>
      <c r="E14" s="3">
        <v>39</v>
      </c>
      <c r="F14" s="1">
        <v>71</v>
      </c>
      <c r="G14" s="4"/>
      <c r="H14" s="17">
        <v>17</v>
      </c>
      <c r="I14" s="18">
        <f t="shared" si="0"/>
        <v>1207</v>
      </c>
      <c r="J14" s="49">
        <v>23</v>
      </c>
      <c r="K14" s="45">
        <f>F14*J14*0.5</f>
        <v>816.5</v>
      </c>
      <c r="L14" s="45">
        <f t="shared" si="1"/>
        <v>2023.5</v>
      </c>
      <c r="N14" s="8"/>
    </row>
    <row r="15" spans="1:14" s="9" customFormat="1" ht="15.75" x14ac:dyDescent="0.25">
      <c r="A15" s="72"/>
      <c r="B15" s="56" t="s">
        <v>12</v>
      </c>
      <c r="C15" s="67"/>
      <c r="D15" s="63"/>
      <c r="E15" s="64">
        <f>SUM(E4:E14)</f>
        <v>193</v>
      </c>
      <c r="F15" s="58">
        <f>SUM(F4:F14)</f>
        <v>346</v>
      </c>
      <c r="G15" s="59"/>
      <c r="H15" s="59"/>
      <c r="I15" s="60">
        <f>SUM(I4:I14)</f>
        <v>5882</v>
      </c>
      <c r="J15" s="61"/>
      <c r="K15" s="62">
        <f>SUM(K4:K14)</f>
        <v>4301</v>
      </c>
      <c r="L15" s="62">
        <f>SUM(L4:L14)</f>
        <v>10183</v>
      </c>
      <c r="N15" s="10"/>
    </row>
    <row r="16" spans="1:14" ht="15.75" x14ac:dyDescent="0.25">
      <c r="A16" s="72"/>
      <c r="B16" s="72" t="s">
        <v>26</v>
      </c>
      <c r="C16" s="74" t="s">
        <v>27</v>
      </c>
      <c r="D16" s="11" t="s">
        <v>24</v>
      </c>
      <c r="E16" s="3">
        <v>7</v>
      </c>
      <c r="F16" s="1">
        <v>12</v>
      </c>
      <c r="G16" s="4"/>
      <c r="H16" s="17">
        <v>17</v>
      </c>
      <c r="I16" s="7">
        <f t="shared" si="0"/>
        <v>204</v>
      </c>
      <c r="J16" s="42">
        <v>22</v>
      </c>
      <c r="K16" s="45">
        <f t="shared" ref="K16:K21" si="2">F16*J16*0.5</f>
        <v>132</v>
      </c>
      <c r="L16" s="45">
        <f t="shared" ref="L16:L21" si="3">K16+I16</f>
        <v>336</v>
      </c>
      <c r="N16" s="8"/>
    </row>
    <row r="17" spans="1:14" ht="15.75" x14ac:dyDescent="0.25">
      <c r="A17" s="72"/>
      <c r="B17" s="72"/>
      <c r="C17" s="74"/>
      <c r="D17" s="11" t="s">
        <v>10</v>
      </c>
      <c r="E17" s="3">
        <v>1</v>
      </c>
      <c r="F17" s="1">
        <v>2</v>
      </c>
      <c r="G17" s="4"/>
      <c r="H17" s="17">
        <v>17</v>
      </c>
      <c r="I17" s="7">
        <f t="shared" si="0"/>
        <v>34</v>
      </c>
      <c r="J17" s="42">
        <v>22</v>
      </c>
      <c r="K17" s="45">
        <f t="shared" si="2"/>
        <v>22</v>
      </c>
      <c r="L17" s="45">
        <f t="shared" si="3"/>
        <v>56</v>
      </c>
      <c r="N17" s="8"/>
    </row>
    <row r="18" spans="1:14" ht="15.75" x14ac:dyDescent="0.25">
      <c r="A18" s="72"/>
      <c r="B18" s="72"/>
      <c r="C18" s="74"/>
      <c r="D18" s="11" t="s">
        <v>11</v>
      </c>
      <c r="E18" s="3">
        <v>22</v>
      </c>
      <c r="F18" s="1">
        <v>40</v>
      </c>
      <c r="G18" s="4"/>
      <c r="H18" s="17">
        <v>17</v>
      </c>
      <c r="I18" s="7">
        <f t="shared" si="0"/>
        <v>680</v>
      </c>
      <c r="J18" s="42">
        <v>22</v>
      </c>
      <c r="K18" s="45">
        <f t="shared" si="2"/>
        <v>440</v>
      </c>
      <c r="L18" s="45">
        <f t="shared" si="3"/>
        <v>1120</v>
      </c>
      <c r="N18" s="8"/>
    </row>
    <row r="19" spans="1:14" ht="15.75" x14ac:dyDescent="0.25">
      <c r="A19" s="72"/>
      <c r="B19" s="72"/>
      <c r="C19" s="74" t="s">
        <v>28</v>
      </c>
      <c r="D19" s="11" t="s">
        <v>24</v>
      </c>
      <c r="E19" s="2">
        <v>4</v>
      </c>
      <c r="F19" s="1">
        <v>7</v>
      </c>
      <c r="G19" s="5"/>
      <c r="H19" s="17">
        <v>17</v>
      </c>
      <c r="I19" s="7">
        <f t="shared" si="0"/>
        <v>119</v>
      </c>
      <c r="J19" s="42">
        <v>22</v>
      </c>
      <c r="K19" s="45">
        <f t="shared" si="2"/>
        <v>77</v>
      </c>
      <c r="L19" s="45">
        <f t="shared" si="3"/>
        <v>196</v>
      </c>
      <c r="N19" s="8"/>
    </row>
    <row r="20" spans="1:14" ht="15.75" x14ac:dyDescent="0.25">
      <c r="A20" s="72"/>
      <c r="B20" s="72"/>
      <c r="C20" s="74"/>
      <c r="D20" s="11" t="s">
        <v>10</v>
      </c>
      <c r="E20" s="2">
        <v>1</v>
      </c>
      <c r="F20" s="2">
        <v>2</v>
      </c>
      <c r="G20" s="5"/>
      <c r="H20" s="17">
        <v>17</v>
      </c>
      <c r="I20" s="7">
        <f t="shared" si="0"/>
        <v>34</v>
      </c>
      <c r="J20" s="42">
        <v>22</v>
      </c>
      <c r="K20" s="45">
        <f t="shared" si="2"/>
        <v>22</v>
      </c>
      <c r="L20" s="45">
        <f t="shared" si="3"/>
        <v>56</v>
      </c>
      <c r="N20" s="8">
        <f>(K12/J12/E20)*0.6</f>
        <v>3.5999999999999996</v>
      </c>
    </row>
    <row r="21" spans="1:14" ht="15.75" x14ac:dyDescent="0.25">
      <c r="A21" s="72"/>
      <c r="B21" s="72"/>
      <c r="C21" s="74"/>
      <c r="D21" s="11" t="s">
        <v>11</v>
      </c>
      <c r="E21" s="3">
        <v>22</v>
      </c>
      <c r="F21" s="1">
        <v>40</v>
      </c>
      <c r="G21" s="4"/>
      <c r="H21" s="17">
        <v>17</v>
      </c>
      <c r="I21" s="7">
        <f t="shared" si="0"/>
        <v>680</v>
      </c>
      <c r="J21" s="42">
        <v>22</v>
      </c>
      <c r="K21" s="45">
        <f t="shared" si="2"/>
        <v>440</v>
      </c>
      <c r="L21" s="45">
        <f t="shared" si="3"/>
        <v>1120</v>
      </c>
      <c r="N21" s="8"/>
    </row>
    <row r="22" spans="1:14" s="9" customFormat="1" ht="15.75" x14ac:dyDescent="0.25">
      <c r="A22" s="72"/>
      <c r="B22" s="56" t="s">
        <v>12</v>
      </c>
      <c r="C22" s="63"/>
      <c r="D22" s="63"/>
      <c r="E22" s="64">
        <f>SUM(E16:E21)</f>
        <v>57</v>
      </c>
      <c r="F22" s="58">
        <f>SUM(F16:F21)</f>
        <v>103</v>
      </c>
      <c r="G22" s="59"/>
      <c r="H22" s="59"/>
      <c r="I22" s="60">
        <f>SUM(I16:I21)</f>
        <v>1751</v>
      </c>
      <c r="J22" s="61"/>
      <c r="K22" s="62">
        <f>SUM(K16:K21)</f>
        <v>1133</v>
      </c>
      <c r="L22" s="62">
        <f>SUM(L16:L21)</f>
        <v>2884</v>
      </c>
      <c r="N22" s="10"/>
    </row>
    <row r="23" spans="1:14" ht="15.75" x14ac:dyDescent="0.25">
      <c r="A23" s="72"/>
      <c r="B23" s="73" t="s">
        <v>29</v>
      </c>
      <c r="C23" s="74" t="s">
        <v>27</v>
      </c>
      <c r="D23" s="11" t="s">
        <v>24</v>
      </c>
      <c r="E23" s="3">
        <v>8</v>
      </c>
      <c r="F23" s="1">
        <v>13</v>
      </c>
      <c r="G23" s="4"/>
      <c r="H23" s="17">
        <v>17</v>
      </c>
      <c r="I23" s="7">
        <f t="shared" si="0"/>
        <v>221</v>
      </c>
      <c r="J23" s="42">
        <v>22</v>
      </c>
      <c r="K23" s="45">
        <f>F23*J23*0.5</f>
        <v>143</v>
      </c>
      <c r="L23" s="45">
        <f t="shared" ref="L23:L29" si="4">K23+I23</f>
        <v>364</v>
      </c>
      <c r="N23" s="8"/>
    </row>
    <row r="24" spans="1:14" ht="15.75" x14ac:dyDescent="0.25">
      <c r="A24" s="72"/>
      <c r="B24" s="73"/>
      <c r="C24" s="74"/>
      <c r="D24" s="11" t="s">
        <v>10</v>
      </c>
      <c r="E24" s="2">
        <v>9</v>
      </c>
      <c r="F24" s="1">
        <v>15</v>
      </c>
      <c r="G24" s="4"/>
      <c r="H24" s="17">
        <v>17</v>
      </c>
      <c r="I24" s="7">
        <f t="shared" si="0"/>
        <v>255</v>
      </c>
      <c r="J24" s="42">
        <v>22</v>
      </c>
      <c r="K24" s="45">
        <f>F24*J24*0.5</f>
        <v>165</v>
      </c>
      <c r="L24" s="45">
        <f t="shared" si="4"/>
        <v>420</v>
      </c>
      <c r="N24" s="8">
        <f>K21/J21/F24</f>
        <v>1.3333333333333333</v>
      </c>
    </row>
    <row r="25" spans="1:14" ht="15.75" x14ac:dyDescent="0.25">
      <c r="A25" s="72"/>
      <c r="B25" s="73"/>
      <c r="C25" s="74"/>
      <c r="D25" s="11" t="s">
        <v>16</v>
      </c>
      <c r="E25" s="3">
        <v>1</v>
      </c>
      <c r="F25" s="1">
        <v>2</v>
      </c>
      <c r="G25" s="4"/>
      <c r="H25" s="17">
        <v>17</v>
      </c>
      <c r="I25" s="7">
        <f t="shared" si="0"/>
        <v>34</v>
      </c>
      <c r="J25" s="42">
        <v>22</v>
      </c>
      <c r="K25" s="45">
        <f>F25*J25*0.5</f>
        <v>22</v>
      </c>
      <c r="L25" s="45">
        <f t="shared" si="4"/>
        <v>56</v>
      </c>
      <c r="N25" s="8"/>
    </row>
    <row r="26" spans="1:14" ht="15.75" x14ac:dyDescent="0.25">
      <c r="A26" s="72"/>
      <c r="B26" s="73"/>
      <c r="C26" s="74"/>
      <c r="D26" s="11" t="s">
        <v>11</v>
      </c>
      <c r="E26" s="3">
        <v>74</v>
      </c>
      <c r="F26" s="1">
        <v>135</v>
      </c>
      <c r="G26" s="4"/>
      <c r="H26" s="17">
        <v>17</v>
      </c>
      <c r="I26" s="7">
        <f t="shared" si="0"/>
        <v>2295</v>
      </c>
      <c r="J26" s="42">
        <v>22</v>
      </c>
      <c r="K26" s="45">
        <f>F26*J26*0.5</f>
        <v>1485</v>
      </c>
      <c r="L26" s="45">
        <f t="shared" si="4"/>
        <v>3780</v>
      </c>
      <c r="N26" s="8"/>
    </row>
    <row r="27" spans="1:14" ht="15.75" x14ac:dyDescent="0.25">
      <c r="A27" s="72"/>
      <c r="B27" s="73"/>
      <c r="C27" s="12" t="s">
        <v>13</v>
      </c>
      <c r="D27" s="12" t="s">
        <v>11</v>
      </c>
      <c r="E27" s="2">
        <v>24</v>
      </c>
      <c r="F27" s="1">
        <v>44</v>
      </c>
      <c r="G27" s="4"/>
      <c r="H27" s="17">
        <v>17</v>
      </c>
      <c r="I27" s="7">
        <f t="shared" si="0"/>
        <v>748</v>
      </c>
      <c r="J27" s="42">
        <v>22</v>
      </c>
      <c r="K27" s="45">
        <f>F27*J27*0.6</f>
        <v>580.79999999999995</v>
      </c>
      <c r="L27" s="45">
        <f t="shared" si="4"/>
        <v>1328.8</v>
      </c>
      <c r="N27" s="8">
        <f>K25/J25/F27</f>
        <v>2.2727272727272728E-2</v>
      </c>
    </row>
    <row r="28" spans="1:14" ht="15.75" x14ac:dyDescent="0.25">
      <c r="A28" s="72"/>
      <c r="B28" s="73"/>
      <c r="C28" s="11" t="s">
        <v>30</v>
      </c>
      <c r="D28" s="11" t="s">
        <v>11</v>
      </c>
      <c r="E28" s="3">
        <v>8</v>
      </c>
      <c r="F28" s="1">
        <v>15</v>
      </c>
      <c r="G28" s="4"/>
      <c r="H28" s="17">
        <v>17</v>
      </c>
      <c r="I28" s="7">
        <f t="shared" si="0"/>
        <v>255</v>
      </c>
      <c r="J28" s="42">
        <v>22</v>
      </c>
      <c r="K28" s="45">
        <f>F28*J28*0.6</f>
        <v>198</v>
      </c>
      <c r="L28" s="45">
        <f t="shared" si="4"/>
        <v>453</v>
      </c>
      <c r="N28" s="8"/>
    </row>
    <row r="29" spans="1:14" ht="15.75" x14ac:dyDescent="0.25">
      <c r="A29" s="72"/>
      <c r="B29" s="73"/>
      <c r="C29" s="12" t="s">
        <v>31</v>
      </c>
      <c r="D29" s="12" t="s">
        <v>11</v>
      </c>
      <c r="E29" s="2">
        <v>19</v>
      </c>
      <c r="F29" s="1">
        <v>35</v>
      </c>
      <c r="G29" s="13"/>
      <c r="H29" s="17">
        <v>17</v>
      </c>
      <c r="I29" s="7">
        <f t="shared" si="0"/>
        <v>595</v>
      </c>
      <c r="J29" s="42">
        <v>22</v>
      </c>
      <c r="K29" s="45">
        <f>F29*J29*0.6</f>
        <v>462</v>
      </c>
      <c r="L29" s="45">
        <f t="shared" si="4"/>
        <v>1057</v>
      </c>
      <c r="N29" s="8">
        <f>K28/J28/F29</f>
        <v>0.25714285714285712</v>
      </c>
    </row>
    <row r="30" spans="1:14" s="9" customFormat="1" ht="15.75" x14ac:dyDescent="0.25">
      <c r="A30" s="72"/>
      <c r="B30" s="56" t="s">
        <v>12</v>
      </c>
      <c r="C30" s="67"/>
      <c r="D30" s="63"/>
      <c r="E30" s="64">
        <f>SUM(E23:E29)</f>
        <v>143</v>
      </c>
      <c r="F30" s="58">
        <f>SUM(F23:F29)</f>
        <v>259</v>
      </c>
      <c r="G30" s="59"/>
      <c r="H30" s="59"/>
      <c r="I30" s="60">
        <f>SUM(I23:I29)</f>
        <v>4403</v>
      </c>
      <c r="J30" s="61"/>
      <c r="K30" s="62">
        <f>SUM(K23:K29)</f>
        <v>3055.8</v>
      </c>
      <c r="L30" s="62">
        <f>SUM(L23:L29)</f>
        <v>7458.8</v>
      </c>
      <c r="N30" s="10"/>
    </row>
    <row r="31" spans="1:14" ht="15.75" x14ac:dyDescent="0.25">
      <c r="A31" s="72"/>
      <c r="B31" s="73" t="s">
        <v>32</v>
      </c>
      <c r="C31" s="74" t="s">
        <v>13</v>
      </c>
      <c r="D31" s="11" t="s">
        <v>24</v>
      </c>
      <c r="E31" s="3">
        <v>7</v>
      </c>
      <c r="F31" s="1">
        <v>12</v>
      </c>
      <c r="G31" s="4"/>
      <c r="H31" s="4">
        <v>16</v>
      </c>
      <c r="I31" s="7">
        <f t="shared" si="0"/>
        <v>192</v>
      </c>
      <c r="J31" s="42">
        <v>22</v>
      </c>
      <c r="K31" s="45">
        <f t="shared" ref="K31:K36" si="5">F31*J31*0.6</f>
        <v>158.4</v>
      </c>
      <c r="L31" s="45">
        <f t="shared" ref="L31:L36" si="6">K31+I31</f>
        <v>350.4</v>
      </c>
      <c r="N31" s="8"/>
    </row>
    <row r="32" spans="1:14" ht="15.75" x14ac:dyDescent="0.25">
      <c r="A32" s="72"/>
      <c r="B32" s="73"/>
      <c r="C32" s="74"/>
      <c r="D32" s="11" t="s">
        <v>10</v>
      </c>
      <c r="E32" s="3">
        <v>4</v>
      </c>
      <c r="F32" s="1">
        <v>7</v>
      </c>
      <c r="G32" s="4"/>
      <c r="H32" s="4">
        <v>16</v>
      </c>
      <c r="I32" s="7">
        <f t="shared" si="0"/>
        <v>112</v>
      </c>
      <c r="J32" s="42">
        <v>22</v>
      </c>
      <c r="K32" s="45">
        <f t="shared" si="5"/>
        <v>92.399999999999991</v>
      </c>
      <c r="L32" s="45">
        <f t="shared" si="6"/>
        <v>204.39999999999998</v>
      </c>
      <c r="N32" s="8"/>
    </row>
    <row r="33" spans="1:14" ht="15.75" x14ac:dyDescent="0.25">
      <c r="A33" s="72"/>
      <c r="B33" s="73"/>
      <c r="C33" s="74"/>
      <c r="D33" s="12" t="s">
        <v>11</v>
      </c>
      <c r="E33" s="3">
        <v>57</v>
      </c>
      <c r="F33" s="1">
        <v>104</v>
      </c>
      <c r="G33" s="4"/>
      <c r="H33" s="4">
        <v>16</v>
      </c>
      <c r="I33" s="7">
        <f t="shared" si="0"/>
        <v>1664</v>
      </c>
      <c r="J33" s="42">
        <v>22</v>
      </c>
      <c r="K33" s="45">
        <f t="shared" si="5"/>
        <v>1372.8</v>
      </c>
      <c r="L33" s="45">
        <f t="shared" si="6"/>
        <v>3036.8</v>
      </c>
      <c r="N33" s="8"/>
    </row>
    <row r="34" spans="1:14" ht="15.75" x14ac:dyDescent="0.25">
      <c r="A34" s="72"/>
      <c r="B34" s="73"/>
      <c r="C34" s="74" t="s">
        <v>9</v>
      </c>
      <c r="D34" s="11" t="s">
        <v>24</v>
      </c>
      <c r="E34" s="2">
        <v>2</v>
      </c>
      <c r="F34" s="2">
        <v>3</v>
      </c>
      <c r="G34" s="4"/>
      <c r="H34" s="4">
        <v>16</v>
      </c>
      <c r="I34" s="7">
        <f t="shared" si="0"/>
        <v>48</v>
      </c>
      <c r="J34" s="42">
        <v>22</v>
      </c>
      <c r="K34" s="45">
        <f t="shared" si="5"/>
        <v>39.6</v>
      </c>
      <c r="L34" s="45">
        <f t="shared" si="6"/>
        <v>87.6</v>
      </c>
      <c r="N34" s="8" t="e">
        <f>(K30/J30/E34)*0.6</f>
        <v>#DIV/0!</v>
      </c>
    </row>
    <row r="35" spans="1:14" ht="15.75" x14ac:dyDescent="0.25">
      <c r="A35" s="72"/>
      <c r="B35" s="73"/>
      <c r="C35" s="74"/>
      <c r="D35" s="11" t="s">
        <v>10</v>
      </c>
      <c r="E35" s="3">
        <v>1</v>
      </c>
      <c r="F35" s="1">
        <v>2</v>
      </c>
      <c r="G35" s="4"/>
      <c r="H35" s="4">
        <v>16</v>
      </c>
      <c r="I35" s="7">
        <f t="shared" si="0"/>
        <v>32</v>
      </c>
      <c r="J35" s="42">
        <v>22</v>
      </c>
      <c r="K35" s="45">
        <f t="shared" si="5"/>
        <v>26.4</v>
      </c>
      <c r="L35" s="45">
        <f t="shared" si="6"/>
        <v>58.4</v>
      </c>
      <c r="N35" s="8"/>
    </row>
    <row r="36" spans="1:14" ht="15.75" x14ac:dyDescent="0.25">
      <c r="A36" s="72"/>
      <c r="B36" s="73"/>
      <c r="C36" s="74"/>
      <c r="D36" s="12" t="s">
        <v>11</v>
      </c>
      <c r="E36" s="3">
        <v>21</v>
      </c>
      <c r="F36" s="1">
        <v>38</v>
      </c>
      <c r="G36" s="4"/>
      <c r="H36" s="4">
        <v>16</v>
      </c>
      <c r="I36" s="7">
        <f t="shared" si="0"/>
        <v>608</v>
      </c>
      <c r="J36" s="42">
        <v>22</v>
      </c>
      <c r="K36" s="45">
        <f t="shared" si="5"/>
        <v>501.59999999999997</v>
      </c>
      <c r="L36" s="45">
        <f t="shared" si="6"/>
        <v>1109.5999999999999</v>
      </c>
      <c r="N36" s="8"/>
    </row>
    <row r="37" spans="1:14" s="9" customFormat="1" ht="15.75" x14ac:dyDescent="0.25">
      <c r="A37" s="72"/>
      <c r="B37" s="56" t="s">
        <v>12</v>
      </c>
      <c r="C37" s="67"/>
      <c r="D37" s="63"/>
      <c r="E37" s="64">
        <f>SUM(E31:E36)</f>
        <v>92</v>
      </c>
      <c r="F37" s="58">
        <f>SUM(F31:F36)</f>
        <v>166</v>
      </c>
      <c r="G37" s="59"/>
      <c r="H37" s="59"/>
      <c r="I37" s="60">
        <f>SUM(I31:I36)</f>
        <v>2656</v>
      </c>
      <c r="J37" s="61"/>
      <c r="K37" s="62">
        <f>SUM(K31:K36)</f>
        <v>2191.1999999999998</v>
      </c>
      <c r="L37" s="62">
        <f>SUM(L31:L36)</f>
        <v>4847.2000000000007</v>
      </c>
      <c r="N37" s="10"/>
    </row>
    <row r="38" spans="1:14" ht="15.75" x14ac:dyDescent="0.25">
      <c r="A38" s="72"/>
      <c r="B38" s="73" t="s">
        <v>33</v>
      </c>
      <c r="C38" s="74" t="s">
        <v>13</v>
      </c>
      <c r="D38" s="11" t="s">
        <v>24</v>
      </c>
      <c r="E38" s="3">
        <v>13</v>
      </c>
      <c r="F38" s="1">
        <v>22</v>
      </c>
      <c r="G38" s="4"/>
      <c r="H38" s="4">
        <v>16</v>
      </c>
      <c r="I38" s="7">
        <f t="shared" si="0"/>
        <v>352</v>
      </c>
      <c r="J38" s="42">
        <v>22</v>
      </c>
      <c r="K38" s="45">
        <f>F38*J38*0.6</f>
        <v>290.39999999999998</v>
      </c>
      <c r="L38" s="45">
        <f>K38+I38</f>
        <v>642.4</v>
      </c>
      <c r="N38" s="8"/>
    </row>
    <row r="39" spans="1:14" ht="15.75" x14ac:dyDescent="0.25">
      <c r="A39" s="72"/>
      <c r="B39" s="73"/>
      <c r="C39" s="74"/>
      <c r="D39" s="11" t="s">
        <v>10</v>
      </c>
      <c r="E39" s="3">
        <v>4</v>
      </c>
      <c r="F39" s="1">
        <v>7</v>
      </c>
      <c r="G39" s="4"/>
      <c r="H39" s="4">
        <v>16</v>
      </c>
      <c r="I39" s="7">
        <f t="shared" si="0"/>
        <v>112</v>
      </c>
      <c r="J39" s="42">
        <v>22</v>
      </c>
      <c r="K39" s="45">
        <f>F39*J39*0.6</f>
        <v>92.399999999999991</v>
      </c>
      <c r="L39" s="45">
        <f>K39+I39</f>
        <v>204.39999999999998</v>
      </c>
      <c r="N39" s="8"/>
    </row>
    <row r="40" spans="1:14" ht="15.75" x14ac:dyDescent="0.25">
      <c r="A40" s="72"/>
      <c r="B40" s="73"/>
      <c r="C40" s="74"/>
      <c r="D40" s="12" t="s">
        <v>11</v>
      </c>
      <c r="E40" s="2">
        <v>51</v>
      </c>
      <c r="F40" s="2">
        <v>93</v>
      </c>
      <c r="G40" s="4"/>
      <c r="H40" s="4">
        <v>16</v>
      </c>
      <c r="I40" s="7">
        <f t="shared" si="0"/>
        <v>1488</v>
      </c>
      <c r="J40" s="42">
        <v>22</v>
      </c>
      <c r="K40" s="45">
        <f>F40*J40*0.6</f>
        <v>1227.5999999999999</v>
      </c>
      <c r="L40" s="45">
        <f>K40+I40</f>
        <v>2715.6</v>
      </c>
      <c r="N40" s="8">
        <f>(K35/J35/E40)*0.6</f>
        <v>1.4117647058823528E-2</v>
      </c>
    </row>
    <row r="41" spans="1:14" s="9" customFormat="1" ht="15.75" x14ac:dyDescent="0.25">
      <c r="A41" s="72"/>
      <c r="B41" s="56" t="s">
        <v>12</v>
      </c>
      <c r="C41" s="67"/>
      <c r="D41" s="63"/>
      <c r="E41" s="64">
        <f>SUM(E38:E40)</f>
        <v>68</v>
      </c>
      <c r="F41" s="58">
        <f>SUM(F38:F40)</f>
        <v>122</v>
      </c>
      <c r="G41" s="68"/>
      <c r="H41" s="68"/>
      <c r="I41" s="69">
        <f>SUM(I38:I40)</f>
        <v>1952</v>
      </c>
      <c r="J41" s="70"/>
      <c r="K41" s="71">
        <f>SUM(K38:K40)</f>
        <v>1610.3999999999999</v>
      </c>
      <c r="L41" s="71">
        <f>SUM(L38:L40)</f>
        <v>3562.3999999999996</v>
      </c>
      <c r="N41" s="10"/>
    </row>
    <row r="42" spans="1:14" ht="15.75" x14ac:dyDescent="0.25">
      <c r="A42" s="72"/>
      <c r="B42" s="73" t="s">
        <v>34</v>
      </c>
      <c r="C42" s="74" t="s">
        <v>15</v>
      </c>
      <c r="D42" s="11" t="s">
        <v>35</v>
      </c>
      <c r="E42" s="3">
        <v>8</v>
      </c>
      <c r="F42" s="1"/>
      <c r="G42" s="4">
        <v>26</v>
      </c>
      <c r="H42" s="41"/>
      <c r="I42" s="7">
        <f>E42*G42</f>
        <v>208</v>
      </c>
      <c r="J42" s="42"/>
      <c r="K42" s="43">
        <f>J42*1.2</f>
        <v>0</v>
      </c>
      <c r="L42" s="44">
        <f>I42</f>
        <v>208</v>
      </c>
      <c r="N42" s="8"/>
    </row>
    <row r="43" spans="1:14" ht="15.75" x14ac:dyDescent="0.25">
      <c r="A43" s="72"/>
      <c r="B43" s="73"/>
      <c r="C43" s="74"/>
      <c r="D43" s="11" t="s">
        <v>24</v>
      </c>
      <c r="E43" s="3">
        <v>20</v>
      </c>
      <c r="F43" s="1">
        <v>33</v>
      </c>
      <c r="G43" s="4"/>
      <c r="H43" s="4">
        <v>16</v>
      </c>
      <c r="I43" s="7">
        <f t="shared" si="0"/>
        <v>528</v>
      </c>
      <c r="J43" s="42">
        <v>22</v>
      </c>
      <c r="K43" s="45">
        <f>F43*J43*0.6</f>
        <v>435.59999999999997</v>
      </c>
      <c r="L43" s="45">
        <f>K43+I43</f>
        <v>963.59999999999991</v>
      </c>
      <c r="N43" s="8"/>
    </row>
    <row r="44" spans="1:14" ht="15.75" x14ac:dyDescent="0.25">
      <c r="A44" s="72"/>
      <c r="B44" s="73"/>
      <c r="C44" s="74"/>
      <c r="D44" s="11" t="s">
        <v>10</v>
      </c>
      <c r="E44" s="3">
        <v>15</v>
      </c>
      <c r="F44" s="1">
        <v>25</v>
      </c>
      <c r="G44" s="4"/>
      <c r="H44" s="4">
        <v>16</v>
      </c>
      <c r="I44" s="7">
        <f t="shared" si="0"/>
        <v>400</v>
      </c>
      <c r="J44" s="42">
        <v>22</v>
      </c>
      <c r="K44" s="45">
        <f>F44*J44*0.6</f>
        <v>330</v>
      </c>
      <c r="L44" s="45">
        <f>K44+I44</f>
        <v>730</v>
      </c>
      <c r="N44" s="8"/>
    </row>
    <row r="45" spans="1:14" ht="15.75" x14ac:dyDescent="0.25">
      <c r="A45" s="72"/>
      <c r="B45" s="73"/>
      <c r="C45" s="74"/>
      <c r="D45" s="12" t="s">
        <v>11</v>
      </c>
      <c r="E45" s="2">
        <v>129</v>
      </c>
      <c r="F45" s="2">
        <v>235</v>
      </c>
      <c r="G45" s="4"/>
      <c r="H45" s="4">
        <v>16</v>
      </c>
      <c r="I45" s="7">
        <f t="shared" si="0"/>
        <v>3760</v>
      </c>
      <c r="J45" s="42">
        <v>22</v>
      </c>
      <c r="K45" s="45">
        <f>F45*J45*0.6</f>
        <v>3102</v>
      </c>
      <c r="L45" s="45">
        <f>K45+I45</f>
        <v>6862</v>
      </c>
      <c r="N45" s="8" t="e">
        <f>K41/J41/F45</f>
        <v>#DIV/0!</v>
      </c>
    </row>
    <row r="46" spans="1:14" s="9" customFormat="1" ht="15.75" x14ac:dyDescent="0.25">
      <c r="A46" s="72"/>
      <c r="B46" s="56" t="s">
        <v>12</v>
      </c>
      <c r="C46" s="67"/>
      <c r="D46" s="63"/>
      <c r="E46" s="64">
        <f>SUM(E42:E45)</f>
        <v>172</v>
      </c>
      <c r="F46" s="58">
        <f>SUM(F42:F45)</f>
        <v>293</v>
      </c>
      <c r="G46" s="59"/>
      <c r="H46" s="59"/>
      <c r="I46" s="60">
        <f>SUM(I42:I45)</f>
        <v>4896</v>
      </c>
      <c r="J46" s="61"/>
      <c r="K46" s="62">
        <f>SUM(K42:K45)</f>
        <v>3867.6</v>
      </c>
      <c r="L46" s="62">
        <f>SUM(L42:L45)</f>
        <v>8763.6</v>
      </c>
      <c r="N46" s="10"/>
    </row>
    <row r="47" spans="1:14" ht="15.75" x14ac:dyDescent="0.25">
      <c r="A47" s="72"/>
      <c r="B47" s="73" t="s">
        <v>36</v>
      </c>
      <c r="C47" s="11" t="s">
        <v>9</v>
      </c>
      <c r="D47" s="12" t="s">
        <v>11</v>
      </c>
      <c r="E47" s="3">
        <v>17</v>
      </c>
      <c r="F47" s="1">
        <v>31</v>
      </c>
      <c r="G47" s="4"/>
      <c r="H47" s="4">
        <v>16</v>
      </c>
      <c r="I47" s="7">
        <f t="shared" si="0"/>
        <v>496</v>
      </c>
      <c r="J47" s="42">
        <v>22</v>
      </c>
      <c r="K47" s="45">
        <f>F47*J47*0.6</f>
        <v>409.2</v>
      </c>
      <c r="L47" s="45">
        <f>K47+I47</f>
        <v>905.2</v>
      </c>
      <c r="N47" s="8"/>
    </row>
    <row r="48" spans="1:14" ht="15.75" x14ac:dyDescent="0.25">
      <c r="A48" s="72"/>
      <c r="B48" s="73"/>
      <c r="C48" s="11" t="s">
        <v>14</v>
      </c>
      <c r="D48" s="12" t="s">
        <v>11</v>
      </c>
      <c r="E48" s="3">
        <v>25</v>
      </c>
      <c r="F48" s="1">
        <v>45</v>
      </c>
      <c r="G48" s="4"/>
      <c r="H48" s="4">
        <v>16</v>
      </c>
      <c r="I48" s="7">
        <f t="shared" si="0"/>
        <v>720</v>
      </c>
      <c r="J48" s="42">
        <v>22</v>
      </c>
      <c r="K48" s="45">
        <f>F48*J48*0.45</f>
        <v>445.5</v>
      </c>
      <c r="L48" s="45">
        <f>K48+I48</f>
        <v>1165.5</v>
      </c>
      <c r="N48" s="8"/>
    </row>
    <row r="49" spans="1:14" s="9" customFormat="1" ht="15.75" x14ac:dyDescent="0.25">
      <c r="A49" s="72"/>
      <c r="B49" s="56" t="s">
        <v>12</v>
      </c>
      <c r="C49" s="56"/>
      <c r="D49" s="56"/>
      <c r="E49" s="57">
        <f>SUM(E47:E48)</f>
        <v>42</v>
      </c>
      <c r="F49" s="58">
        <f>SUM(F47:F48)</f>
        <v>76</v>
      </c>
      <c r="G49" s="59"/>
      <c r="H49" s="59"/>
      <c r="I49" s="60">
        <f>SUM(I47:I48)</f>
        <v>1216</v>
      </c>
      <c r="J49" s="61"/>
      <c r="K49" s="62">
        <f>SUM(K47:K48)</f>
        <v>854.7</v>
      </c>
      <c r="L49" s="62">
        <f>SUM(L47:L48)</f>
        <v>2070.6999999999998</v>
      </c>
      <c r="N49" s="10" t="e">
        <f>K46/J46/F49</f>
        <v>#DIV/0!</v>
      </c>
    </row>
    <row r="50" spans="1:14" ht="15.75" x14ac:dyDescent="0.25">
      <c r="A50" s="72"/>
      <c r="B50" s="73" t="s">
        <v>37</v>
      </c>
      <c r="C50" s="74" t="s">
        <v>9</v>
      </c>
      <c r="D50" s="11" t="s">
        <v>10</v>
      </c>
      <c r="E50" s="2">
        <v>3</v>
      </c>
      <c r="F50" s="1">
        <v>5</v>
      </c>
      <c r="G50" s="5"/>
      <c r="H50" s="4">
        <v>16</v>
      </c>
      <c r="I50" s="7">
        <f t="shared" si="0"/>
        <v>80</v>
      </c>
      <c r="J50" s="42">
        <v>22</v>
      </c>
      <c r="K50" s="45">
        <f>F50*J50*0.6</f>
        <v>66</v>
      </c>
      <c r="L50" s="45">
        <f>K50+I50</f>
        <v>146</v>
      </c>
      <c r="N50" s="8"/>
    </row>
    <row r="51" spans="1:14" ht="15.75" x14ac:dyDescent="0.25">
      <c r="A51" s="72"/>
      <c r="B51" s="73"/>
      <c r="C51" s="74"/>
      <c r="D51" s="12" t="s">
        <v>11</v>
      </c>
      <c r="E51" s="2">
        <v>14</v>
      </c>
      <c r="F51" s="2">
        <v>25</v>
      </c>
      <c r="G51" s="2"/>
      <c r="H51" s="4">
        <v>16</v>
      </c>
      <c r="I51" s="7">
        <f t="shared" si="0"/>
        <v>400</v>
      </c>
      <c r="J51" s="42">
        <v>22</v>
      </c>
      <c r="K51" s="45">
        <f>F51*J51*0.6</f>
        <v>330</v>
      </c>
      <c r="L51" s="45">
        <f>K51+I51</f>
        <v>730</v>
      </c>
      <c r="N51" s="8"/>
    </row>
    <row r="52" spans="1:14" s="9" customFormat="1" ht="15.75" x14ac:dyDescent="0.25">
      <c r="A52" s="72"/>
      <c r="B52" s="56" t="s">
        <v>12</v>
      </c>
      <c r="C52" s="65"/>
      <c r="D52" s="63"/>
      <c r="E52" s="64">
        <f>SUM(E50:E51)</f>
        <v>17</v>
      </c>
      <c r="F52" s="58">
        <f>SUM(F50:F51)</f>
        <v>30</v>
      </c>
      <c r="G52" s="59"/>
      <c r="H52" s="59"/>
      <c r="I52" s="60">
        <f>SUM(I50:I51)</f>
        <v>480</v>
      </c>
      <c r="J52" s="61"/>
      <c r="K52" s="62">
        <f>SUM(K50:K51)</f>
        <v>396</v>
      </c>
      <c r="L52" s="62">
        <f>SUM(L50:L51)</f>
        <v>876</v>
      </c>
      <c r="N52" s="10"/>
    </row>
    <row r="53" spans="1:14" ht="15.75" x14ac:dyDescent="0.25">
      <c r="A53" s="72"/>
      <c r="B53" s="73" t="s">
        <v>38</v>
      </c>
      <c r="C53" s="74" t="s">
        <v>31</v>
      </c>
      <c r="D53" s="11" t="s">
        <v>10</v>
      </c>
      <c r="E53" s="2">
        <v>2</v>
      </c>
      <c r="F53" s="2">
        <v>3</v>
      </c>
      <c r="G53" s="2"/>
      <c r="H53" s="4">
        <v>16</v>
      </c>
      <c r="I53" s="7">
        <f t="shared" si="0"/>
        <v>48</v>
      </c>
      <c r="J53" s="42">
        <v>22</v>
      </c>
      <c r="K53" s="45">
        <f>F53*J53*0.6</f>
        <v>39.6</v>
      </c>
      <c r="L53" s="45">
        <f>K53+I53</f>
        <v>87.6</v>
      </c>
      <c r="N53" s="8" t="e">
        <f>K52/J52/F53</f>
        <v>#DIV/0!</v>
      </c>
    </row>
    <row r="54" spans="1:14" ht="15.75" x14ac:dyDescent="0.25">
      <c r="A54" s="72"/>
      <c r="B54" s="73"/>
      <c r="C54" s="74"/>
      <c r="D54" s="12" t="s">
        <v>11</v>
      </c>
      <c r="E54" s="3">
        <v>24</v>
      </c>
      <c r="F54" s="1">
        <v>44</v>
      </c>
      <c r="G54" s="4"/>
      <c r="H54" s="4">
        <v>16</v>
      </c>
      <c r="I54" s="7">
        <f t="shared" si="0"/>
        <v>704</v>
      </c>
      <c r="J54" s="42">
        <v>22</v>
      </c>
      <c r="K54" s="45">
        <f>F54*J54*0.6</f>
        <v>580.79999999999995</v>
      </c>
      <c r="L54" s="45">
        <f>K54+I54</f>
        <v>1284.8</v>
      </c>
      <c r="N54" s="8"/>
    </row>
    <row r="55" spans="1:14" ht="15.75" x14ac:dyDescent="0.25">
      <c r="A55" s="72"/>
      <c r="B55" s="73"/>
      <c r="C55" s="11" t="s">
        <v>13</v>
      </c>
      <c r="D55" s="12" t="s">
        <v>11</v>
      </c>
      <c r="E55" s="3">
        <v>16</v>
      </c>
      <c r="F55" s="1">
        <v>29</v>
      </c>
      <c r="G55" s="4"/>
      <c r="H55" s="4">
        <v>16</v>
      </c>
      <c r="I55" s="7">
        <f t="shared" si="0"/>
        <v>464</v>
      </c>
      <c r="J55" s="42">
        <v>22</v>
      </c>
      <c r="K55" s="45">
        <f>F55*J55*0.6</f>
        <v>382.8</v>
      </c>
      <c r="L55" s="45">
        <f>K55+I55</f>
        <v>846.8</v>
      </c>
      <c r="N55" s="8"/>
    </row>
    <row r="56" spans="1:14" s="9" customFormat="1" ht="15.75" x14ac:dyDescent="0.25">
      <c r="A56" s="72"/>
      <c r="B56" s="56" t="s">
        <v>12</v>
      </c>
      <c r="C56" s="63"/>
      <c r="D56" s="63"/>
      <c r="E56" s="64">
        <f>SUM(E53:E55)</f>
        <v>42</v>
      </c>
      <c r="F56" s="58">
        <f>SUM(F53:F55)</f>
        <v>76</v>
      </c>
      <c r="G56" s="59"/>
      <c r="H56" s="59"/>
      <c r="I56" s="60">
        <f>SUM(I53:I55)</f>
        <v>1216</v>
      </c>
      <c r="J56" s="61"/>
      <c r="K56" s="62">
        <f>SUM(K53:K55)</f>
        <v>1003.2</v>
      </c>
      <c r="L56" s="62">
        <f>SUM(L53:L55)</f>
        <v>2219.1999999999998</v>
      </c>
      <c r="N56" s="10"/>
    </row>
    <row r="57" spans="1:14" ht="15.75" x14ac:dyDescent="0.25">
      <c r="A57" s="72"/>
      <c r="B57" s="50" t="s">
        <v>39</v>
      </c>
      <c r="C57" s="12" t="s">
        <v>9</v>
      </c>
      <c r="D57" s="12" t="s">
        <v>11</v>
      </c>
      <c r="E57" s="2">
        <v>13</v>
      </c>
      <c r="F57" s="2">
        <v>24</v>
      </c>
      <c r="G57" s="4"/>
      <c r="H57" s="4">
        <v>16</v>
      </c>
      <c r="I57" s="7">
        <f t="shared" si="0"/>
        <v>384</v>
      </c>
      <c r="J57" s="42">
        <v>22</v>
      </c>
      <c r="K57" s="45">
        <f>F57*J57*0.6</f>
        <v>316.8</v>
      </c>
      <c r="L57" s="45">
        <f>K57+I57</f>
        <v>700.8</v>
      </c>
      <c r="N57" s="8">
        <f>K54/J54/F57</f>
        <v>1.0999999999999999</v>
      </c>
    </row>
    <row r="58" spans="1:14" s="9" customFormat="1" ht="15.75" x14ac:dyDescent="0.25">
      <c r="A58" s="72"/>
      <c r="B58" s="56" t="s">
        <v>12</v>
      </c>
      <c r="C58" s="65"/>
      <c r="D58" s="63"/>
      <c r="E58" s="57">
        <v>13</v>
      </c>
      <c r="F58" s="58">
        <v>24</v>
      </c>
      <c r="G58" s="66"/>
      <c r="H58" s="59"/>
      <c r="I58" s="60">
        <v>408</v>
      </c>
      <c r="J58" s="61"/>
      <c r="K58" s="62">
        <f>SUM(K57)</f>
        <v>316.8</v>
      </c>
      <c r="L58" s="62">
        <f>SUM(L57)</f>
        <v>700.8</v>
      </c>
      <c r="N58" s="10"/>
    </row>
    <row r="59" spans="1:14" ht="15.75" x14ac:dyDescent="0.25">
      <c r="A59" s="72"/>
      <c r="B59" s="73" t="s">
        <v>41</v>
      </c>
      <c r="C59" s="74" t="s">
        <v>9</v>
      </c>
      <c r="D59" s="11" t="s">
        <v>24</v>
      </c>
      <c r="E59" s="2">
        <v>15</v>
      </c>
      <c r="F59" s="1">
        <v>25</v>
      </c>
      <c r="G59" s="5"/>
      <c r="H59" s="4">
        <v>16</v>
      </c>
      <c r="I59" s="7">
        <f t="shared" si="0"/>
        <v>400</v>
      </c>
      <c r="J59" s="42">
        <v>22</v>
      </c>
      <c r="K59" s="45">
        <f>F59*J59*0.6</f>
        <v>330</v>
      </c>
      <c r="L59" s="45">
        <f>K59+I59</f>
        <v>730</v>
      </c>
      <c r="N59" s="8"/>
    </row>
    <row r="60" spans="1:14" ht="15.75" x14ac:dyDescent="0.25">
      <c r="A60" s="72"/>
      <c r="B60" s="73"/>
      <c r="C60" s="74"/>
      <c r="D60" s="11" t="s">
        <v>10</v>
      </c>
      <c r="E60" s="3">
        <v>8</v>
      </c>
      <c r="F60" s="1">
        <v>13</v>
      </c>
      <c r="G60" s="4"/>
      <c r="H60" s="4">
        <v>16</v>
      </c>
      <c r="I60" s="7">
        <f t="shared" si="0"/>
        <v>208</v>
      </c>
      <c r="J60" s="42">
        <v>22</v>
      </c>
      <c r="K60" s="45">
        <f>F60*J60*0.6</f>
        <v>171.6</v>
      </c>
      <c r="L60" s="45">
        <f>K60+I60</f>
        <v>379.6</v>
      </c>
      <c r="N60" s="8"/>
    </row>
    <row r="61" spans="1:14" ht="15.75" x14ac:dyDescent="0.25">
      <c r="A61" s="72"/>
      <c r="B61" s="73"/>
      <c r="C61" s="74"/>
      <c r="D61" s="12" t="s">
        <v>11</v>
      </c>
      <c r="E61" s="2">
        <v>65</v>
      </c>
      <c r="F61" s="2">
        <v>118</v>
      </c>
      <c r="G61" s="2"/>
      <c r="H61" s="4">
        <v>16</v>
      </c>
      <c r="I61" s="7">
        <f t="shared" si="0"/>
        <v>1888</v>
      </c>
      <c r="J61" s="42">
        <v>22</v>
      </c>
      <c r="K61" s="45">
        <f>F61*J61*0.6</f>
        <v>1557.6</v>
      </c>
      <c r="L61" s="45">
        <f>K61+I61</f>
        <v>3445.6</v>
      </c>
      <c r="N61" s="8" t="e">
        <f>K58/J58/F61</f>
        <v>#DIV/0!</v>
      </c>
    </row>
    <row r="62" spans="1:14" s="9" customFormat="1" ht="15.75" x14ac:dyDescent="0.25">
      <c r="A62" s="72"/>
      <c r="B62" s="56" t="s">
        <v>12</v>
      </c>
      <c r="C62" s="63"/>
      <c r="D62" s="63"/>
      <c r="E62" s="64">
        <f>SUM(E59:E61)</f>
        <v>88</v>
      </c>
      <c r="F62" s="58">
        <f>SUM(F59:F61)</f>
        <v>156</v>
      </c>
      <c r="G62" s="59"/>
      <c r="H62" s="59"/>
      <c r="I62" s="60">
        <f>SUM(I59:I61)</f>
        <v>2496</v>
      </c>
      <c r="J62" s="61"/>
      <c r="K62" s="62">
        <f>SUM(K59:K61)</f>
        <v>2059.1999999999998</v>
      </c>
      <c r="L62" s="62">
        <f>SUM(L59:L61)</f>
        <v>4555.2</v>
      </c>
      <c r="N62" s="10"/>
    </row>
    <row r="63" spans="1:14" ht="15.75" x14ac:dyDescent="0.25">
      <c r="A63" s="72"/>
      <c r="B63" s="73" t="s">
        <v>40</v>
      </c>
      <c r="C63" s="74" t="s">
        <v>9</v>
      </c>
      <c r="D63" s="11" t="s">
        <v>24</v>
      </c>
      <c r="E63" s="2">
        <v>13</v>
      </c>
      <c r="F63" s="1">
        <v>22</v>
      </c>
      <c r="G63" s="4"/>
      <c r="H63" s="4">
        <v>16</v>
      </c>
      <c r="I63" s="7">
        <f t="shared" si="0"/>
        <v>352</v>
      </c>
      <c r="J63" s="42">
        <v>22</v>
      </c>
      <c r="K63" s="45">
        <f>F63*J63*0.6</f>
        <v>290.39999999999998</v>
      </c>
      <c r="L63" s="45">
        <f>K63+I63</f>
        <v>642.4</v>
      </c>
      <c r="N63" s="8" t="e">
        <f>K62/J62/F63</f>
        <v>#DIV/0!</v>
      </c>
    </row>
    <row r="64" spans="1:14" ht="15.75" x14ac:dyDescent="0.25">
      <c r="A64" s="72"/>
      <c r="B64" s="73"/>
      <c r="C64" s="74"/>
      <c r="D64" s="11" t="s">
        <v>10</v>
      </c>
      <c r="E64" s="3">
        <v>3</v>
      </c>
      <c r="F64" s="1">
        <v>5</v>
      </c>
      <c r="G64" s="4"/>
      <c r="H64" s="4">
        <v>16</v>
      </c>
      <c r="I64" s="7">
        <f t="shared" si="0"/>
        <v>80</v>
      </c>
      <c r="J64" s="42">
        <v>22</v>
      </c>
      <c r="K64" s="45">
        <f>F64*J64*0.6</f>
        <v>66</v>
      </c>
      <c r="L64" s="45">
        <f>K64+I64</f>
        <v>146</v>
      </c>
      <c r="N64" s="8"/>
    </row>
    <row r="65" spans="1:14" ht="15.75" x14ac:dyDescent="0.25">
      <c r="A65" s="72"/>
      <c r="B65" s="73"/>
      <c r="C65" s="74"/>
      <c r="D65" s="12" t="s">
        <v>11</v>
      </c>
      <c r="E65" s="3">
        <v>35</v>
      </c>
      <c r="F65" s="1">
        <v>64</v>
      </c>
      <c r="G65" s="4"/>
      <c r="H65" s="4">
        <v>16</v>
      </c>
      <c r="I65" s="7">
        <f t="shared" si="0"/>
        <v>1024</v>
      </c>
      <c r="J65" s="42">
        <v>22</v>
      </c>
      <c r="K65" s="45">
        <f>F65*J65*0.6</f>
        <v>844.8</v>
      </c>
      <c r="L65" s="45">
        <f>K65+I65</f>
        <v>1868.8</v>
      </c>
      <c r="N65" s="8"/>
    </row>
    <row r="66" spans="1:14" s="9" customFormat="1" ht="15.75" x14ac:dyDescent="0.25">
      <c r="A66" s="72"/>
      <c r="B66" s="56" t="s">
        <v>12</v>
      </c>
      <c r="C66" s="56"/>
      <c r="D66" s="56"/>
      <c r="E66" s="57">
        <f>SUM(E63:E65)</f>
        <v>51</v>
      </c>
      <c r="F66" s="58">
        <f>SUM(F63:F65)</f>
        <v>91</v>
      </c>
      <c r="G66" s="59"/>
      <c r="H66" s="59"/>
      <c r="I66" s="60">
        <f>SUM(I63:I65)</f>
        <v>1456</v>
      </c>
      <c r="J66" s="61"/>
      <c r="K66" s="62">
        <f>SUM(K63:K65)</f>
        <v>1201.1999999999998</v>
      </c>
      <c r="L66" s="62">
        <f>SUM(L63:L65)</f>
        <v>2657.2</v>
      </c>
      <c r="N66" s="10">
        <f>K64/J64/F66</f>
        <v>3.2967032967032968E-2</v>
      </c>
    </row>
    <row r="67" spans="1:14" ht="15" customHeight="1" x14ac:dyDescent="0.25">
      <c r="A67" s="72"/>
      <c r="B67" s="51" t="s">
        <v>85</v>
      </c>
      <c r="C67" s="51"/>
      <c r="D67" s="51"/>
      <c r="E67" s="52">
        <f>E66+E62+E58+E56+E52+E49+E46+E41+E37+E30+E22+E15</f>
        <v>978</v>
      </c>
      <c r="F67" s="52">
        <f>F66+F62+F58+F56+F52+F49+F46+F41+F37+F30+F22+F15</f>
        <v>1742</v>
      </c>
      <c r="G67" s="52"/>
      <c r="H67" s="52"/>
      <c r="I67" s="52">
        <f>I66+I62+I58+I56+I52+I49+I46+I41+I37+I30+I22+I15</f>
        <v>28812</v>
      </c>
      <c r="J67" s="52"/>
      <c r="K67" s="52">
        <f>K66+K62+K58+K56+K52+K49+K46+K41+K37+K30+K22+K15</f>
        <v>21990.1</v>
      </c>
      <c r="L67" s="53">
        <f>L66+L62+L58+L56+L52+L49+L46+L41+L37+L30+L22+L15</f>
        <v>50778.1</v>
      </c>
    </row>
    <row r="69" spans="1:14" ht="15.75" x14ac:dyDescent="0.25">
      <c r="E69" s="77" t="s">
        <v>20</v>
      </c>
      <c r="F69" s="77"/>
      <c r="G69" s="55">
        <f>K67/24</f>
        <v>916.25416666666661</v>
      </c>
    </row>
  </sheetData>
  <mergeCells count="28">
    <mergeCell ref="B59:B61"/>
    <mergeCell ref="C59:C61"/>
    <mergeCell ref="B42:B45"/>
    <mergeCell ref="B47:B48"/>
    <mergeCell ref="B50:B51"/>
    <mergeCell ref="C50:C51"/>
    <mergeCell ref="E69:F69"/>
    <mergeCell ref="C8:C11"/>
    <mergeCell ref="C12:C14"/>
    <mergeCell ref="A4:A67"/>
    <mergeCell ref="B63:B65"/>
    <mergeCell ref="C63:C65"/>
    <mergeCell ref="B4:B14"/>
    <mergeCell ref="C16:C18"/>
    <mergeCell ref="C19:C21"/>
    <mergeCell ref="C23:C26"/>
    <mergeCell ref="C4:C7"/>
    <mergeCell ref="C53:C54"/>
    <mergeCell ref="B53:B55"/>
    <mergeCell ref="C42:C45"/>
    <mergeCell ref="B31:B36"/>
    <mergeCell ref="B38:B40"/>
    <mergeCell ref="B16:B21"/>
    <mergeCell ref="B23:B29"/>
    <mergeCell ref="C34:C36"/>
    <mergeCell ref="C38:C40"/>
    <mergeCell ref="A1:L2"/>
    <mergeCell ref="C31:C3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2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="60" zoomScaleNormal="100" workbookViewId="0">
      <selection activeCell="A2" sqref="A2:C2"/>
    </sheetView>
  </sheetViews>
  <sheetFormatPr defaultRowHeight="15" x14ac:dyDescent="0.25"/>
  <cols>
    <col min="1" max="1" width="33.28515625" customWidth="1"/>
    <col min="2" max="2" width="41.42578125" customWidth="1"/>
    <col min="3" max="3" width="29.85546875" customWidth="1"/>
  </cols>
  <sheetData>
    <row r="1" spans="1:3" x14ac:dyDescent="0.25">
      <c r="A1" s="83" t="s">
        <v>43</v>
      </c>
      <c r="B1" s="83"/>
      <c r="C1" s="83"/>
    </row>
    <row r="2" spans="1:3" ht="15.75" thickBot="1" x14ac:dyDescent="0.3">
      <c r="A2" s="84" t="s">
        <v>86</v>
      </c>
      <c r="B2" s="84"/>
      <c r="C2" s="84"/>
    </row>
    <row r="3" spans="1:3" ht="15.75" thickBot="1" x14ac:dyDescent="0.3">
      <c r="A3" s="85" t="s">
        <v>44</v>
      </c>
      <c r="B3" s="86"/>
      <c r="C3" s="87"/>
    </row>
    <row r="4" spans="1:3" ht="15.75" thickBot="1" x14ac:dyDescent="0.3">
      <c r="A4" s="25" t="s">
        <v>3</v>
      </c>
      <c r="B4" s="26" t="s">
        <v>45</v>
      </c>
      <c r="C4" s="26" t="s">
        <v>46</v>
      </c>
    </row>
    <row r="5" spans="1:3" ht="15.75" thickBot="1" x14ac:dyDescent="0.3">
      <c r="A5" s="27" t="s">
        <v>60</v>
      </c>
      <c r="B5" s="28" t="s">
        <v>63</v>
      </c>
      <c r="C5" s="28" t="s">
        <v>61</v>
      </c>
    </row>
    <row r="6" spans="1:3" ht="15.75" thickBot="1" x14ac:dyDescent="0.3">
      <c r="A6" s="27" t="s">
        <v>47</v>
      </c>
      <c r="B6" s="28" t="s">
        <v>48</v>
      </c>
      <c r="C6" s="28" t="s">
        <v>64</v>
      </c>
    </row>
    <row r="7" spans="1:3" ht="16.5" thickBot="1" x14ac:dyDescent="0.3">
      <c r="A7" s="27" t="s">
        <v>49</v>
      </c>
      <c r="B7" s="28" t="s">
        <v>50</v>
      </c>
      <c r="C7" s="29" t="s">
        <v>65</v>
      </c>
    </row>
    <row r="8" spans="1:3" ht="16.5" thickBot="1" x14ac:dyDescent="0.3">
      <c r="A8" s="27" t="s">
        <v>51</v>
      </c>
      <c r="B8" s="28" t="s">
        <v>50</v>
      </c>
      <c r="C8" s="29" t="s">
        <v>66</v>
      </c>
    </row>
    <row r="9" spans="1:3" ht="16.5" thickBot="1" x14ac:dyDescent="0.3">
      <c r="A9" s="27" t="s">
        <v>11</v>
      </c>
      <c r="B9" s="28" t="s">
        <v>50</v>
      </c>
      <c r="C9" s="29" t="s">
        <v>67</v>
      </c>
    </row>
    <row r="10" spans="1:3" ht="15.75" thickBot="1" x14ac:dyDescent="0.3">
      <c r="A10" s="36" t="s">
        <v>68</v>
      </c>
      <c r="B10" s="28" t="s">
        <v>50</v>
      </c>
      <c r="C10" s="36" t="s">
        <v>69</v>
      </c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view="pageBreakPreview" zoomScale="60" zoomScaleNormal="100" workbookViewId="0">
      <selection activeCell="C6" sqref="C6:F6"/>
    </sheetView>
  </sheetViews>
  <sheetFormatPr defaultRowHeight="15" x14ac:dyDescent="0.25"/>
  <cols>
    <col min="1" max="1" width="12.85546875" customWidth="1"/>
    <col min="2" max="2" width="39.7109375" customWidth="1"/>
  </cols>
  <sheetData>
    <row r="3" spans="1:7" x14ac:dyDescent="0.25">
      <c r="A3" s="83" t="s">
        <v>52</v>
      </c>
      <c r="B3" s="83"/>
      <c r="C3" s="83"/>
      <c r="D3" s="83"/>
      <c r="E3" s="83"/>
      <c r="F3" s="83"/>
      <c r="G3" s="83"/>
    </row>
    <row r="4" spans="1:7" x14ac:dyDescent="0.25">
      <c r="A4" s="83" t="s">
        <v>87</v>
      </c>
      <c r="B4" s="83"/>
      <c r="C4" s="83"/>
      <c r="D4" s="83"/>
      <c r="E4" s="83"/>
      <c r="F4" s="83"/>
      <c r="G4" s="83"/>
    </row>
    <row r="5" spans="1:7" ht="15.75" thickBot="1" x14ac:dyDescent="0.3">
      <c r="A5" s="30"/>
    </row>
    <row r="6" spans="1:7" ht="15.75" thickBot="1" x14ac:dyDescent="0.3">
      <c r="A6" s="88" t="s">
        <v>53</v>
      </c>
      <c r="B6" s="88" t="s">
        <v>54</v>
      </c>
      <c r="C6" s="90" t="s">
        <v>88</v>
      </c>
      <c r="D6" s="91"/>
      <c r="E6" s="91"/>
      <c r="F6" s="92"/>
      <c r="G6" s="93" t="s">
        <v>55</v>
      </c>
    </row>
    <row r="7" spans="1:7" ht="15.75" thickBot="1" x14ac:dyDescent="0.3">
      <c r="A7" s="89"/>
      <c r="B7" s="89"/>
      <c r="C7" s="31" t="s">
        <v>56</v>
      </c>
      <c r="D7" s="31" t="s">
        <v>57</v>
      </c>
      <c r="E7" s="31" t="s">
        <v>58</v>
      </c>
      <c r="F7" s="31" t="s">
        <v>59</v>
      </c>
      <c r="G7" s="94"/>
    </row>
    <row r="8" spans="1:7" ht="43.5" thickBot="1" x14ac:dyDescent="0.3">
      <c r="A8" s="32">
        <v>2206</v>
      </c>
      <c r="B8" s="33" t="s">
        <v>62</v>
      </c>
      <c r="C8" s="34">
        <v>230</v>
      </c>
      <c r="D8" s="34">
        <v>350</v>
      </c>
      <c r="E8" s="34">
        <v>350</v>
      </c>
      <c r="F8" s="34">
        <v>48</v>
      </c>
      <c r="G8" s="35">
        <f>SUM(C8:F8)</f>
        <v>978</v>
      </c>
    </row>
  </sheetData>
  <mergeCells count="6">
    <mergeCell ref="A3:G3"/>
    <mergeCell ref="A4:G4"/>
    <mergeCell ref="A6:A7"/>
    <mergeCell ref="B6:B7"/>
    <mergeCell ref="C6:F6"/>
    <mergeCell ref="G6:G7"/>
  </mergeCells>
  <phoneticPr fontId="0" type="noConversion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F32" sqref="F32"/>
    </sheetView>
  </sheetViews>
  <sheetFormatPr defaultRowHeight="15" x14ac:dyDescent="0.25"/>
  <cols>
    <col min="1" max="1" width="12.28515625" customWidth="1"/>
    <col min="2" max="2" width="19" customWidth="1"/>
    <col min="3" max="3" width="17.28515625" customWidth="1"/>
    <col min="4" max="4" width="18.28515625" customWidth="1"/>
  </cols>
  <sheetData>
    <row r="1" spans="1:4" ht="57" x14ac:dyDescent="0.25">
      <c r="A1" s="37" t="s">
        <v>54</v>
      </c>
      <c r="B1" s="37" t="s">
        <v>70</v>
      </c>
      <c r="C1" s="37" t="s">
        <v>71</v>
      </c>
      <c r="D1" s="37" t="s">
        <v>72</v>
      </c>
    </row>
    <row r="2" spans="1:4" x14ac:dyDescent="0.25">
      <c r="A2" s="38" t="s">
        <v>73</v>
      </c>
      <c r="B2" s="39">
        <v>44575</v>
      </c>
      <c r="C2" s="39">
        <v>44915</v>
      </c>
      <c r="D2" s="39">
        <f t="shared" ref="D2:D10" si="0">C2</f>
        <v>44915</v>
      </c>
    </row>
    <row r="3" spans="1:4" x14ac:dyDescent="0.25">
      <c r="A3" s="38" t="s">
        <v>74</v>
      </c>
      <c r="B3" s="39">
        <v>44575</v>
      </c>
      <c r="C3" s="39">
        <v>44915</v>
      </c>
      <c r="D3" s="39">
        <f t="shared" si="0"/>
        <v>44915</v>
      </c>
    </row>
    <row r="4" spans="1:4" x14ac:dyDescent="0.25">
      <c r="A4" s="38" t="s">
        <v>75</v>
      </c>
      <c r="B4" s="39">
        <v>44575</v>
      </c>
      <c r="C4" s="39">
        <v>44915</v>
      </c>
      <c r="D4" s="39">
        <f t="shared" si="0"/>
        <v>44915</v>
      </c>
    </row>
    <row r="5" spans="1:4" x14ac:dyDescent="0.25">
      <c r="A5" s="38" t="s">
        <v>76</v>
      </c>
      <c r="B5" s="39">
        <v>44575</v>
      </c>
      <c r="C5" s="39">
        <v>44915</v>
      </c>
      <c r="D5" s="39">
        <f t="shared" si="0"/>
        <v>44915</v>
      </c>
    </row>
    <row r="6" spans="1:4" x14ac:dyDescent="0.25">
      <c r="A6" s="38" t="s">
        <v>77</v>
      </c>
      <c r="B6" s="39">
        <v>44575</v>
      </c>
      <c r="C6" s="39">
        <v>44915</v>
      </c>
      <c r="D6" s="39">
        <f t="shared" si="0"/>
        <v>44915</v>
      </c>
    </row>
    <row r="7" spans="1:4" x14ac:dyDescent="0.25">
      <c r="A7" s="38" t="s">
        <v>78</v>
      </c>
      <c r="B7" s="39">
        <v>44575</v>
      </c>
      <c r="C7" s="39">
        <v>44915</v>
      </c>
      <c r="D7" s="39">
        <f t="shared" si="0"/>
        <v>44915</v>
      </c>
    </row>
    <row r="8" spans="1:4" x14ac:dyDescent="0.25">
      <c r="A8" s="38" t="s">
        <v>79</v>
      </c>
      <c r="B8" s="39">
        <v>44575</v>
      </c>
      <c r="C8" s="39">
        <v>44915</v>
      </c>
      <c r="D8" s="39">
        <f t="shared" si="0"/>
        <v>44915</v>
      </c>
    </row>
    <row r="9" spans="1:4" x14ac:dyDescent="0.25">
      <c r="A9" s="38" t="s">
        <v>80</v>
      </c>
      <c r="B9" s="39">
        <v>44575</v>
      </c>
      <c r="C9" s="39">
        <v>44915</v>
      </c>
      <c r="D9" s="39">
        <f t="shared" si="0"/>
        <v>44915</v>
      </c>
    </row>
    <row r="10" spans="1:4" x14ac:dyDescent="0.25">
      <c r="A10" s="38" t="s">
        <v>81</v>
      </c>
      <c r="B10" s="39">
        <v>44575</v>
      </c>
      <c r="C10" s="39">
        <v>44915</v>
      </c>
      <c r="D10" s="39">
        <f t="shared" si="0"/>
        <v>44915</v>
      </c>
    </row>
    <row r="11" spans="1:4" x14ac:dyDescent="0.25">
      <c r="A11" s="40" t="s">
        <v>82</v>
      </c>
      <c r="B11" s="39">
        <v>44575</v>
      </c>
      <c r="C11" s="39">
        <v>44915</v>
      </c>
      <c r="D11" s="39">
        <f>C11</f>
        <v>44915</v>
      </c>
    </row>
    <row r="12" spans="1:4" x14ac:dyDescent="0.25">
      <c r="A12" s="40" t="s">
        <v>83</v>
      </c>
      <c r="B12" s="39">
        <v>44575</v>
      </c>
      <c r="C12" s="39">
        <v>44915</v>
      </c>
      <c r="D12" s="39">
        <f>C12</f>
        <v>44915</v>
      </c>
    </row>
    <row r="13" spans="1:4" x14ac:dyDescent="0.25">
      <c r="A13" s="40" t="s">
        <v>84</v>
      </c>
      <c r="B13" s="39">
        <v>44575</v>
      </c>
      <c r="C13" s="39">
        <v>44915</v>
      </c>
      <c r="D13" s="39">
        <f>C13</f>
        <v>44915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2021-12-13T12:04:45Z</cp:lastPrinted>
  <dcterms:created xsi:type="dcterms:W3CDTF">2020-05-28T05:23:03Z</dcterms:created>
  <dcterms:modified xsi:type="dcterms:W3CDTF">2021-12-13T12:04:48Z</dcterms:modified>
</cp:coreProperties>
</file>