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activeTab="2"/>
  </bookViews>
  <sheets>
    <sheet name="Приложение 1" sheetId="3" r:id="rId1"/>
    <sheet name="Приложение 2" sheetId="5" r:id="rId2"/>
    <sheet name="Приложение 3" sheetId="4" r:id="rId3"/>
    <sheet name="График" sheetId="6" r:id="rId4"/>
  </sheets>
  <calcPr calcId="145621"/>
</workbook>
</file>

<file path=xl/calcChain.xml><?xml version="1.0" encoding="utf-8"?>
<calcChain xmlns="http://schemas.openxmlformats.org/spreadsheetml/2006/main">
  <c r="I34" i="3" l="1"/>
  <c r="L34" i="3"/>
  <c r="K34" i="3"/>
  <c r="L29" i="3"/>
  <c r="L30" i="3"/>
  <c r="L31" i="3"/>
  <c r="L32" i="3"/>
  <c r="L33" i="3"/>
  <c r="K29" i="3"/>
  <c r="K30" i="3"/>
  <c r="K31" i="3"/>
  <c r="K32" i="3"/>
  <c r="K33" i="3"/>
  <c r="L23" i="3"/>
  <c r="K23" i="3"/>
  <c r="L14" i="3"/>
  <c r="L15" i="3"/>
  <c r="L16" i="3"/>
  <c r="L17" i="3"/>
  <c r="L18" i="3"/>
  <c r="L19" i="3"/>
  <c r="L20" i="3"/>
  <c r="L21" i="3"/>
  <c r="L22" i="3"/>
  <c r="K14" i="3"/>
  <c r="K15" i="3"/>
  <c r="K16" i="3"/>
  <c r="K17" i="3"/>
  <c r="K18" i="3"/>
  <c r="K19" i="3"/>
  <c r="K20" i="3"/>
  <c r="K21" i="3"/>
  <c r="K22" i="3"/>
  <c r="K9" i="3"/>
  <c r="L9" i="3"/>
  <c r="F34" i="3"/>
  <c r="I33" i="3"/>
  <c r="I32" i="3"/>
  <c r="I31" i="3"/>
  <c r="I30" i="3"/>
  <c r="I29" i="3"/>
  <c r="F23" i="3"/>
  <c r="I22" i="3"/>
  <c r="I23" i="3"/>
  <c r="I21" i="3"/>
  <c r="I20" i="3"/>
  <c r="I19" i="3"/>
  <c r="I18" i="3"/>
  <c r="I17" i="3"/>
  <c r="I16" i="3"/>
  <c r="I15" i="3"/>
  <c r="I14" i="3"/>
  <c r="I9" i="3"/>
  <c r="E35" i="3"/>
  <c r="E34" i="3"/>
  <c r="E23" i="3"/>
  <c r="D3" i="6"/>
  <c r="D2" i="6"/>
  <c r="K28" i="3"/>
  <c r="K27" i="3"/>
  <c r="K26" i="3"/>
  <c r="K25" i="3"/>
  <c r="K24" i="3"/>
  <c r="K12" i="3"/>
  <c r="K13" i="3"/>
  <c r="K11" i="3"/>
  <c r="K10" i="3"/>
  <c r="K8" i="3"/>
  <c r="K7" i="3"/>
  <c r="K6" i="3"/>
  <c r="K5" i="3"/>
  <c r="K4" i="3"/>
  <c r="I13" i="3"/>
  <c r="G8" i="4"/>
  <c r="I27" i="3"/>
  <c r="I26" i="3"/>
  <c r="I25" i="3"/>
  <c r="I24" i="3"/>
  <c r="I12" i="3"/>
  <c r="I11" i="3"/>
  <c r="I10" i="3"/>
  <c r="I8" i="3"/>
  <c r="I7" i="3"/>
  <c r="L7" i="3" s="1"/>
  <c r="I6" i="3"/>
  <c r="I5" i="3"/>
  <c r="L5" i="3" s="1"/>
  <c r="I28" i="3"/>
  <c r="L28" i="3" s="1"/>
  <c r="N27" i="3"/>
  <c r="I4" i="3"/>
  <c r="F35" i="3" l="1"/>
  <c r="L13" i="3"/>
  <c r="L26" i="3"/>
  <c r="L11" i="3"/>
  <c r="L25" i="3"/>
  <c r="L12" i="3"/>
  <c r="L27" i="3"/>
  <c r="L10" i="3"/>
  <c r="L24" i="3"/>
  <c r="L8" i="3"/>
  <c r="L6" i="3"/>
  <c r="I35" i="3"/>
  <c r="K35" i="3"/>
  <c r="L4" i="3"/>
  <c r="L35" i="3" l="1"/>
</calcChain>
</file>

<file path=xl/sharedStrings.xml><?xml version="1.0" encoding="utf-8"?>
<sst xmlns="http://schemas.openxmlformats.org/spreadsheetml/2006/main" count="94" uniqueCount="59">
  <si>
    <t>Обект</t>
  </si>
  <si>
    <t>Отдел и подотдел</t>
  </si>
  <si>
    <t>Дървесен вид</t>
  </si>
  <si>
    <t>Сортимент</t>
  </si>
  <si>
    <t>Прогнозно количество дървесина пл.м3</t>
  </si>
  <si>
    <t>Прогнозно количество дървесина простр.м3</t>
  </si>
  <si>
    <t>Стойност на услугата сеч и извоз  лв./пл.м3</t>
  </si>
  <si>
    <t>Обща стойност в лв. без ДДС</t>
  </si>
  <si>
    <t>цер</t>
  </si>
  <si>
    <t>Средна техн.дървесина</t>
  </si>
  <si>
    <t>Дърва за огрев</t>
  </si>
  <si>
    <t>Общо за отдела</t>
  </si>
  <si>
    <t>Прогнозна стойност на услугата транспортиране до тир станция лева/тон без ДДС</t>
  </si>
  <si>
    <t>Прогнозна обща стойност лева без ДДС</t>
  </si>
  <si>
    <t>тон м3</t>
  </si>
  <si>
    <t>Едра техн.дървесина</t>
  </si>
  <si>
    <t>мжд</t>
  </si>
  <si>
    <t xml:space="preserve">Приложение 1 </t>
  </si>
  <si>
    <t>ПРИЛОЖЕНИЕ № 3</t>
  </si>
  <si>
    <t>ОБЕКТ №</t>
  </si>
  <si>
    <t>Отдел, подотдел</t>
  </si>
  <si>
    <t>OБЩО</t>
  </si>
  <si>
    <t>ПРИЛОЖЕНИЕ    № 2</t>
  </si>
  <si>
    <t>Забележка : Сортиментите, които следва да се добият са със следните размери, съгласно БДС :</t>
  </si>
  <si>
    <t>Дължина – м.</t>
  </si>
  <si>
    <t>Диаметър – см.</t>
  </si>
  <si>
    <t>Средна техн. дървесина</t>
  </si>
  <si>
    <t>1,00м  2,00м;</t>
  </si>
  <si>
    <t>Дребна техн. дървесина</t>
  </si>
  <si>
    <t>Дребна техн.дървесина</t>
  </si>
  <si>
    <t>Едра технологична дървесеина</t>
  </si>
  <si>
    <t xml:space="preserve">1,00м  2,00м </t>
  </si>
  <si>
    <t>над 18см</t>
  </si>
  <si>
    <t>14-18см</t>
  </si>
  <si>
    <t>до 14см</t>
  </si>
  <si>
    <t>от 4-30см</t>
  </si>
  <si>
    <t>Всичко за обекта</t>
  </si>
  <si>
    <t>Пределна стойност на услугата сеч и извоз  лв./пр.м3</t>
  </si>
  <si>
    <t>Пределна единична цена транспортиране до тир станция лева/тон без ДДС</t>
  </si>
  <si>
    <t>Срок за получаване на позволителното за сеч до:</t>
  </si>
  <si>
    <t>Краен срок за сеч:</t>
  </si>
  <si>
    <t>Краен срок за извоз до временен склад:</t>
  </si>
  <si>
    <t>67/б</t>
  </si>
  <si>
    <t>кдб</t>
  </si>
  <si>
    <t>благун</t>
  </si>
  <si>
    <t>гбр</t>
  </si>
  <si>
    <t>срлп</t>
  </si>
  <si>
    <t>кгбр</t>
  </si>
  <si>
    <t>85/н</t>
  </si>
  <si>
    <t>67-б</t>
  </si>
  <si>
    <t>67-б; 85-н</t>
  </si>
  <si>
    <t>месец-  -  2022 г./пл.куб.м.</t>
  </si>
  <si>
    <t>септември</t>
  </si>
  <si>
    <t>октомври</t>
  </si>
  <si>
    <t>ноември</t>
  </si>
  <si>
    <t>декември</t>
  </si>
  <si>
    <t>Към договор № ……………....за за извършване на дейности в ДГТ от Обект № 2213</t>
  </si>
  <si>
    <t>Към договор ДД-            2022г. за извършване на дейности в ДГТ от Обект № 2213</t>
  </si>
  <si>
    <t>85-н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</si>
</sst>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</xf>
  </cellStyleXfs>
  <cellXfs count="85">
    <xf numFmtId="0" fontId="0" fillId="0" borderId="0" xfId="0"/>
    <xf numFmtId="1" fontId="4" fillId="0" borderId="1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 textRotation="90"/>
    </xf>
    <xf numFmtId="0" fontId="4" fillId="0" borderId="2" xfId="1" applyNumberFormat="1" applyFont="1" applyFill="1" applyBorder="1" applyAlignment="1" applyProtection="1">
      <alignment horizontal="center" vertical="center"/>
    </xf>
    <xf numFmtId="1" fontId="4" fillId="0" borderId="2" xfId="1" applyNumberFormat="1" applyFont="1" applyFill="1" applyBorder="1" applyAlignment="1" applyProtection="1">
      <alignment horizontal="center" vertical="top"/>
    </xf>
    <xf numFmtId="2" fontId="4" fillId="0" borderId="2" xfId="0" applyNumberFormat="1" applyFont="1" applyFill="1" applyBorder="1"/>
    <xf numFmtId="1" fontId="4" fillId="0" borderId="2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0" fontId="7" fillId="0" borderId="3" xfId="1" applyNumberFormat="1" applyFont="1" applyFill="1" applyBorder="1" applyAlignment="1" applyProtection="1">
      <alignment horizontal="center" vertical="center" textRotation="90"/>
    </xf>
    <xf numFmtId="0" fontId="7" fillId="0" borderId="4" xfId="1" applyNumberFormat="1" applyFont="1" applyFill="1" applyBorder="1" applyAlignment="1" applyProtection="1">
      <alignment horizontal="center" vertical="center" textRotation="90" wrapText="1"/>
    </xf>
    <xf numFmtId="0" fontId="7" fillId="0" borderId="4" xfId="1" applyNumberFormat="1" applyFont="1" applyFill="1" applyBorder="1" applyAlignment="1" applyProtection="1">
      <alignment horizontal="center" vertical="center" textRotation="90"/>
    </xf>
    <xf numFmtId="0" fontId="7" fillId="0" borderId="4" xfId="0" applyNumberFormat="1" applyFont="1" applyFill="1" applyBorder="1" applyAlignment="1" applyProtection="1">
      <alignment horizontal="center" vertical="center" textRotation="90" wrapText="1"/>
    </xf>
    <xf numFmtId="2" fontId="7" fillId="0" borderId="4" xfId="0" applyNumberFormat="1" applyFont="1" applyFill="1" applyBorder="1" applyAlignment="1" applyProtection="1">
      <alignment horizontal="center" vertical="center" textRotation="90" wrapText="1"/>
    </xf>
    <xf numFmtId="164" fontId="0" fillId="0" borderId="0" xfId="0" applyNumberFormat="1"/>
    <xf numFmtId="0" fontId="4" fillId="0" borderId="1" xfId="1" applyFont="1" applyFill="1" applyBorder="1" applyAlignment="1">
      <alignment horizontal="center" vertical="center"/>
    </xf>
    <xf numFmtId="0" fontId="8" fillId="0" borderId="0" xfId="0" applyFont="1"/>
    <xf numFmtId="164" fontId="8" fillId="0" borderId="0" xfId="0" applyNumberFormat="1" applyFont="1"/>
    <xf numFmtId="1" fontId="0" fillId="0" borderId="0" xfId="0" applyNumberFormat="1"/>
    <xf numFmtId="0" fontId="4" fillId="0" borderId="2" xfId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/>
    </xf>
    <xf numFmtId="1" fontId="3" fillId="3" borderId="1" xfId="1" applyNumberFormat="1" applyFont="1" applyFill="1" applyBorder="1" applyAlignment="1" applyProtection="1">
      <alignment horizontal="center" vertical="top"/>
    </xf>
    <xf numFmtId="2" fontId="3" fillId="3" borderId="1" xfId="0" applyNumberFormat="1" applyFont="1" applyFill="1" applyBorder="1"/>
    <xf numFmtId="1" fontId="3" fillId="3" borderId="1" xfId="0" applyNumberFormat="1" applyFont="1" applyFill="1" applyBorder="1" applyAlignment="1">
      <alignment horizontal="right"/>
    </xf>
    <xf numFmtId="0" fontId="3" fillId="4" borderId="1" xfId="1" applyNumberFormat="1" applyFont="1" applyFill="1" applyBorder="1" applyAlignment="1" applyProtection="1">
      <alignment vertical="top"/>
    </xf>
    <xf numFmtId="0" fontId="5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right"/>
    </xf>
    <xf numFmtId="0" fontId="4" fillId="0" borderId="2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textRotation="90" wrapText="1"/>
    </xf>
    <xf numFmtId="1" fontId="6" fillId="0" borderId="0" xfId="0" applyNumberFormat="1" applyFont="1" applyBorder="1" applyAlignment="1">
      <alignment horizontal="center" vertical="center" textRotation="90" wrapText="1"/>
    </xf>
    <xf numFmtId="0" fontId="9" fillId="0" borderId="0" xfId="0" applyFont="1" applyBorder="1" applyAlignment="1"/>
    <xf numFmtId="2" fontId="9" fillId="0" borderId="0" xfId="0" applyNumberFormat="1" applyFont="1" applyBorder="1"/>
    <xf numFmtId="0" fontId="5" fillId="3" borderId="0" xfId="0" applyFont="1" applyFill="1" applyBorder="1" applyAlignment="1"/>
    <xf numFmtId="2" fontId="5" fillId="3" borderId="0" xfId="0" applyNumberFormat="1" applyFont="1" applyFill="1" applyBorder="1" applyAlignment="1"/>
    <xf numFmtId="0" fontId="5" fillId="4" borderId="0" xfId="0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center"/>
    </xf>
    <xf numFmtId="0" fontId="7" fillId="0" borderId="5" xfId="1" applyNumberFormat="1" applyFont="1" applyFill="1" applyBorder="1" applyAlignment="1" applyProtection="1">
      <alignment horizontal="center" vertical="center" textRotation="90" wrapText="1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 applyProtection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</cellXfs>
  <cellStyles count="2">
    <cellStyle name="Normal 2" xfId="1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16" zoomScaleNormal="100" workbookViewId="0">
      <selection activeCell="O3" sqref="O3"/>
    </sheetView>
  </sheetViews>
  <sheetFormatPr defaultRowHeight="15" x14ac:dyDescent="0.25"/>
  <cols>
    <col min="1" max="1" width="7" customWidth="1"/>
    <col min="2" max="2" width="7.5703125" customWidth="1"/>
    <col min="3" max="3" width="10.140625" customWidth="1"/>
    <col min="4" max="4" width="23.42578125" customWidth="1"/>
    <col min="7" max="7" width="8.85546875" customWidth="1"/>
    <col min="8" max="8" width="8.140625" customWidth="1"/>
    <col min="9" max="9" width="8.7109375" customWidth="1"/>
    <col min="10" max="10" width="13.85546875" hidden="1" customWidth="1"/>
    <col min="11" max="11" width="11" hidden="1" customWidth="1"/>
    <col min="12" max="12" width="9.5703125" hidden="1" customWidth="1"/>
    <col min="13" max="13" width="8.85546875" customWidth="1"/>
    <col min="14" max="14" width="8.85546875" hidden="1" customWidth="1"/>
  </cols>
  <sheetData>
    <row r="1" spans="1:14" x14ac:dyDescent="0.25">
      <c r="A1" s="65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ht="15.75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7"/>
      <c r="K2" s="67"/>
      <c r="L2" s="67"/>
    </row>
    <row r="3" spans="1:14" s="6" customFormat="1" ht="185.25" customHeight="1" thickBot="1" x14ac:dyDescent="0.3">
      <c r="A3" s="12" t="s">
        <v>0</v>
      </c>
      <c r="B3" s="13" t="s">
        <v>1</v>
      </c>
      <c r="C3" s="13" t="s">
        <v>2</v>
      </c>
      <c r="D3" s="14" t="s">
        <v>3</v>
      </c>
      <c r="E3" s="13" t="s">
        <v>4</v>
      </c>
      <c r="F3" s="15" t="s">
        <v>5</v>
      </c>
      <c r="G3" s="16" t="s">
        <v>6</v>
      </c>
      <c r="H3" s="16" t="s">
        <v>37</v>
      </c>
      <c r="I3" s="59" t="s">
        <v>7</v>
      </c>
      <c r="J3" s="51" t="s">
        <v>38</v>
      </c>
      <c r="K3" s="52" t="s">
        <v>12</v>
      </c>
      <c r="L3" s="52" t="s">
        <v>13</v>
      </c>
      <c r="N3" s="6" t="s">
        <v>14</v>
      </c>
    </row>
    <row r="4" spans="1:14" ht="15.75" x14ac:dyDescent="0.25">
      <c r="A4" s="68">
        <v>2213</v>
      </c>
      <c r="B4" s="71" t="s">
        <v>42</v>
      </c>
      <c r="C4" s="62" t="s">
        <v>8</v>
      </c>
      <c r="D4" s="22" t="s">
        <v>15</v>
      </c>
      <c r="E4" s="7">
        <v>8</v>
      </c>
      <c r="F4" s="8">
        <v>13</v>
      </c>
      <c r="G4" s="9"/>
      <c r="H4" s="9">
        <v>18</v>
      </c>
      <c r="I4" s="10">
        <f t="shared" ref="I4:I22" si="0">F4*H4</f>
        <v>234</v>
      </c>
      <c r="J4" s="53">
        <v>23</v>
      </c>
      <c r="K4" s="54">
        <f t="shared" ref="K4:K10" si="1">F4*J4*0.6</f>
        <v>179.4</v>
      </c>
      <c r="L4" s="54">
        <f>K4+I4</f>
        <v>413.4</v>
      </c>
      <c r="M4" s="21"/>
    </row>
    <row r="5" spans="1:14" ht="15.75" x14ac:dyDescent="0.25">
      <c r="A5" s="69"/>
      <c r="B5" s="72"/>
      <c r="C5" s="70"/>
      <c r="D5" s="18" t="s">
        <v>9</v>
      </c>
      <c r="E5" s="3">
        <v>9</v>
      </c>
      <c r="F5" s="1">
        <v>15</v>
      </c>
      <c r="G5" s="4"/>
      <c r="H5" s="9">
        <v>18</v>
      </c>
      <c r="I5" s="10">
        <f t="shared" si="0"/>
        <v>270</v>
      </c>
      <c r="J5" s="53">
        <v>23</v>
      </c>
      <c r="K5" s="54">
        <f t="shared" si="1"/>
        <v>207</v>
      </c>
      <c r="L5" s="54">
        <f t="shared" ref="L5:L22" si="2">K5+I5</f>
        <v>477</v>
      </c>
      <c r="M5" s="21"/>
    </row>
    <row r="6" spans="1:14" ht="15.75" x14ac:dyDescent="0.25">
      <c r="A6" s="69"/>
      <c r="B6" s="72"/>
      <c r="C6" s="70"/>
      <c r="D6" s="18" t="s">
        <v>10</v>
      </c>
      <c r="E6" s="3">
        <v>216</v>
      </c>
      <c r="F6" s="1">
        <v>393</v>
      </c>
      <c r="G6" s="4"/>
      <c r="H6" s="9">
        <v>18</v>
      </c>
      <c r="I6" s="10">
        <f t="shared" si="0"/>
        <v>7074</v>
      </c>
      <c r="J6" s="53">
        <v>23</v>
      </c>
      <c r="K6" s="54">
        <f t="shared" si="1"/>
        <v>5423.4</v>
      </c>
      <c r="L6" s="54">
        <f t="shared" si="2"/>
        <v>12497.4</v>
      </c>
      <c r="M6" s="21"/>
    </row>
    <row r="7" spans="1:14" ht="15.75" x14ac:dyDescent="0.25">
      <c r="A7" s="69"/>
      <c r="B7" s="72"/>
      <c r="C7" s="70" t="s">
        <v>43</v>
      </c>
      <c r="D7" s="18" t="s">
        <v>15</v>
      </c>
      <c r="E7" s="3">
        <v>7</v>
      </c>
      <c r="F7" s="1">
        <v>12</v>
      </c>
      <c r="G7" s="4"/>
      <c r="H7" s="9">
        <v>18</v>
      </c>
      <c r="I7" s="10">
        <f t="shared" si="0"/>
        <v>216</v>
      </c>
      <c r="J7" s="53">
        <v>23</v>
      </c>
      <c r="K7" s="54">
        <f t="shared" si="1"/>
        <v>165.6</v>
      </c>
      <c r="L7" s="54">
        <f t="shared" si="2"/>
        <v>381.6</v>
      </c>
      <c r="M7" s="21"/>
    </row>
    <row r="8" spans="1:14" ht="15.75" x14ac:dyDescent="0.25">
      <c r="A8" s="69"/>
      <c r="B8" s="72"/>
      <c r="C8" s="70"/>
      <c r="D8" s="18" t="s">
        <v>9</v>
      </c>
      <c r="E8" s="3">
        <v>12</v>
      </c>
      <c r="F8" s="1">
        <v>20</v>
      </c>
      <c r="G8" s="4"/>
      <c r="H8" s="9">
        <v>18</v>
      </c>
      <c r="I8" s="10">
        <f t="shared" si="0"/>
        <v>360</v>
      </c>
      <c r="J8" s="53">
        <v>23</v>
      </c>
      <c r="K8" s="54">
        <f t="shared" si="1"/>
        <v>276</v>
      </c>
      <c r="L8" s="54">
        <f t="shared" si="2"/>
        <v>636</v>
      </c>
      <c r="M8" s="21"/>
    </row>
    <row r="9" spans="1:14" ht="15.75" x14ac:dyDescent="0.25">
      <c r="A9" s="69"/>
      <c r="B9" s="72"/>
      <c r="C9" s="70"/>
      <c r="D9" s="49" t="s">
        <v>29</v>
      </c>
      <c r="E9" s="3">
        <v>2</v>
      </c>
      <c r="F9" s="1">
        <v>3</v>
      </c>
      <c r="G9" s="4"/>
      <c r="H9" s="9">
        <v>18</v>
      </c>
      <c r="I9" s="10">
        <f t="shared" si="0"/>
        <v>54</v>
      </c>
      <c r="J9" s="53">
        <v>23</v>
      </c>
      <c r="K9" s="54">
        <f t="shared" si="1"/>
        <v>41.4</v>
      </c>
      <c r="L9" s="54">
        <f t="shared" si="2"/>
        <v>95.4</v>
      </c>
      <c r="M9" s="21"/>
    </row>
    <row r="10" spans="1:14" ht="15.75" x14ac:dyDescent="0.25">
      <c r="A10" s="69"/>
      <c r="B10" s="72"/>
      <c r="C10" s="70"/>
      <c r="D10" s="18" t="s">
        <v>10</v>
      </c>
      <c r="E10" s="3">
        <v>273</v>
      </c>
      <c r="F10" s="1">
        <v>496</v>
      </c>
      <c r="G10" s="4"/>
      <c r="H10" s="9">
        <v>18</v>
      </c>
      <c r="I10" s="10">
        <f t="shared" si="0"/>
        <v>8928</v>
      </c>
      <c r="J10" s="53">
        <v>23</v>
      </c>
      <c r="K10" s="54">
        <f t="shared" si="1"/>
        <v>6844.8</v>
      </c>
      <c r="L10" s="54">
        <f t="shared" si="2"/>
        <v>15772.8</v>
      </c>
      <c r="M10" s="21"/>
    </row>
    <row r="11" spans="1:14" ht="15.75" x14ac:dyDescent="0.25">
      <c r="A11" s="69"/>
      <c r="B11" s="72"/>
      <c r="C11" s="60" t="s">
        <v>44</v>
      </c>
      <c r="D11" s="18" t="s">
        <v>9</v>
      </c>
      <c r="E11" s="3">
        <v>1</v>
      </c>
      <c r="F11" s="1">
        <v>2</v>
      </c>
      <c r="G11" s="4"/>
      <c r="H11" s="9">
        <v>18</v>
      </c>
      <c r="I11" s="10">
        <f t="shared" si="0"/>
        <v>36</v>
      </c>
      <c r="J11" s="53">
        <v>23</v>
      </c>
      <c r="K11" s="54">
        <f>F11*J11*0.5</f>
        <v>23</v>
      </c>
      <c r="L11" s="54">
        <f t="shared" si="2"/>
        <v>59</v>
      </c>
      <c r="M11" s="21"/>
    </row>
    <row r="12" spans="1:14" ht="15.75" x14ac:dyDescent="0.25">
      <c r="A12" s="69"/>
      <c r="B12" s="72"/>
      <c r="C12" s="61"/>
      <c r="D12" s="18" t="s">
        <v>29</v>
      </c>
      <c r="E12" s="3">
        <v>1</v>
      </c>
      <c r="F12" s="1">
        <v>2</v>
      </c>
      <c r="G12" s="4"/>
      <c r="H12" s="9">
        <v>18</v>
      </c>
      <c r="I12" s="10">
        <f t="shared" si="0"/>
        <v>36</v>
      </c>
      <c r="J12" s="53">
        <v>23</v>
      </c>
      <c r="K12" s="54">
        <f>F12*J12*0.5</f>
        <v>23</v>
      </c>
      <c r="L12" s="54">
        <f t="shared" si="2"/>
        <v>59</v>
      </c>
      <c r="M12" s="21"/>
    </row>
    <row r="13" spans="1:14" ht="15.75" x14ac:dyDescent="0.25">
      <c r="A13" s="69"/>
      <c r="B13" s="72"/>
      <c r="C13" s="62"/>
      <c r="D13" s="49" t="s">
        <v>10</v>
      </c>
      <c r="E13" s="3">
        <v>22</v>
      </c>
      <c r="F13" s="1">
        <v>40</v>
      </c>
      <c r="G13" s="4"/>
      <c r="H13" s="9">
        <v>18</v>
      </c>
      <c r="I13" s="10">
        <f t="shared" si="0"/>
        <v>720</v>
      </c>
      <c r="J13" s="53">
        <v>23</v>
      </c>
      <c r="K13" s="54">
        <f>F13*J13*0.5</f>
        <v>460</v>
      </c>
      <c r="L13" s="54">
        <f t="shared" si="2"/>
        <v>1180</v>
      </c>
      <c r="M13" s="21"/>
    </row>
    <row r="14" spans="1:14" ht="15.75" x14ac:dyDescent="0.25">
      <c r="A14" s="69"/>
      <c r="B14" s="72"/>
      <c r="C14" s="60" t="s">
        <v>45</v>
      </c>
      <c r="D14" s="49" t="s">
        <v>9</v>
      </c>
      <c r="E14" s="3">
        <v>2</v>
      </c>
      <c r="F14" s="1">
        <v>3</v>
      </c>
      <c r="G14" s="4"/>
      <c r="H14" s="9">
        <v>18</v>
      </c>
      <c r="I14" s="10">
        <f t="shared" si="0"/>
        <v>54</v>
      </c>
      <c r="J14" s="53">
        <v>23</v>
      </c>
      <c r="K14" s="54">
        <f t="shared" ref="K14:K22" si="3">F14*J14*0.5</f>
        <v>34.5</v>
      </c>
      <c r="L14" s="54">
        <f t="shared" si="2"/>
        <v>88.5</v>
      </c>
      <c r="M14" s="21"/>
    </row>
    <row r="15" spans="1:14" ht="15.75" x14ac:dyDescent="0.25">
      <c r="A15" s="69"/>
      <c r="B15" s="72"/>
      <c r="C15" s="62"/>
      <c r="D15" s="49" t="s">
        <v>10</v>
      </c>
      <c r="E15" s="3">
        <v>38</v>
      </c>
      <c r="F15" s="1">
        <v>69</v>
      </c>
      <c r="G15" s="4"/>
      <c r="H15" s="9">
        <v>18</v>
      </c>
      <c r="I15" s="10">
        <f t="shared" si="0"/>
        <v>1242</v>
      </c>
      <c r="J15" s="53">
        <v>23</v>
      </c>
      <c r="K15" s="54">
        <f t="shared" si="3"/>
        <v>793.5</v>
      </c>
      <c r="L15" s="54">
        <f t="shared" si="2"/>
        <v>2035.5</v>
      </c>
      <c r="M15" s="21"/>
    </row>
    <row r="16" spans="1:14" ht="15.75" x14ac:dyDescent="0.25">
      <c r="A16" s="69"/>
      <c r="B16" s="72"/>
      <c r="C16" s="48" t="s">
        <v>46</v>
      </c>
      <c r="D16" s="49" t="s">
        <v>10</v>
      </c>
      <c r="E16" s="3">
        <v>13</v>
      </c>
      <c r="F16" s="1">
        <v>24</v>
      </c>
      <c r="G16" s="4"/>
      <c r="H16" s="9">
        <v>18</v>
      </c>
      <c r="I16" s="10">
        <f t="shared" si="0"/>
        <v>432</v>
      </c>
      <c r="J16" s="53">
        <v>23</v>
      </c>
      <c r="K16" s="54">
        <f t="shared" si="3"/>
        <v>276</v>
      </c>
      <c r="L16" s="54">
        <f t="shared" si="2"/>
        <v>708</v>
      </c>
      <c r="M16" s="21"/>
    </row>
    <row r="17" spans="1:14" ht="15.75" x14ac:dyDescent="0.25">
      <c r="A17" s="69"/>
      <c r="B17" s="72"/>
      <c r="C17" s="60" t="s">
        <v>47</v>
      </c>
      <c r="D17" s="49" t="s">
        <v>9</v>
      </c>
      <c r="E17" s="3">
        <v>11</v>
      </c>
      <c r="F17" s="1">
        <v>18</v>
      </c>
      <c r="G17" s="4"/>
      <c r="H17" s="9">
        <v>18</v>
      </c>
      <c r="I17" s="10">
        <f t="shared" si="0"/>
        <v>324</v>
      </c>
      <c r="J17" s="53">
        <v>23</v>
      </c>
      <c r="K17" s="54">
        <f t="shared" si="3"/>
        <v>207</v>
      </c>
      <c r="L17" s="54">
        <f t="shared" si="2"/>
        <v>531</v>
      </c>
      <c r="M17" s="21"/>
    </row>
    <row r="18" spans="1:14" ht="15.75" x14ac:dyDescent="0.25">
      <c r="A18" s="69"/>
      <c r="B18" s="72"/>
      <c r="C18" s="61"/>
      <c r="D18" s="49" t="s">
        <v>29</v>
      </c>
      <c r="E18" s="3">
        <v>6</v>
      </c>
      <c r="F18" s="1">
        <v>10</v>
      </c>
      <c r="G18" s="4"/>
      <c r="H18" s="9">
        <v>18</v>
      </c>
      <c r="I18" s="10">
        <f t="shared" si="0"/>
        <v>180</v>
      </c>
      <c r="J18" s="53">
        <v>23</v>
      </c>
      <c r="K18" s="54">
        <f t="shared" si="3"/>
        <v>115</v>
      </c>
      <c r="L18" s="54">
        <f t="shared" si="2"/>
        <v>295</v>
      </c>
      <c r="M18" s="21"/>
    </row>
    <row r="19" spans="1:14" ht="15.75" x14ac:dyDescent="0.25">
      <c r="A19" s="69"/>
      <c r="B19" s="72"/>
      <c r="C19" s="62"/>
      <c r="D19" s="49" t="s">
        <v>10</v>
      </c>
      <c r="E19" s="3">
        <v>105</v>
      </c>
      <c r="F19" s="1">
        <v>191</v>
      </c>
      <c r="G19" s="4"/>
      <c r="H19" s="9">
        <v>18</v>
      </c>
      <c r="I19" s="10">
        <f t="shared" si="0"/>
        <v>3438</v>
      </c>
      <c r="J19" s="53">
        <v>23</v>
      </c>
      <c r="K19" s="54">
        <f t="shared" si="3"/>
        <v>2196.5</v>
      </c>
      <c r="L19" s="54">
        <f t="shared" si="2"/>
        <v>5634.5</v>
      </c>
      <c r="M19" s="21"/>
    </row>
    <row r="20" spans="1:14" ht="15.75" x14ac:dyDescent="0.25">
      <c r="A20" s="69"/>
      <c r="B20" s="72"/>
      <c r="C20" s="60" t="s">
        <v>16</v>
      </c>
      <c r="D20" s="49" t="s">
        <v>9</v>
      </c>
      <c r="E20" s="3">
        <v>16</v>
      </c>
      <c r="F20" s="1">
        <v>27</v>
      </c>
      <c r="G20" s="4"/>
      <c r="H20" s="9">
        <v>18</v>
      </c>
      <c r="I20" s="10">
        <f t="shared" si="0"/>
        <v>486</v>
      </c>
      <c r="J20" s="53">
        <v>23</v>
      </c>
      <c r="K20" s="54">
        <f t="shared" si="3"/>
        <v>310.5</v>
      </c>
      <c r="L20" s="54">
        <f t="shared" si="2"/>
        <v>796.5</v>
      </c>
      <c r="M20" s="21"/>
    </row>
    <row r="21" spans="1:14" ht="15.75" x14ac:dyDescent="0.25">
      <c r="A21" s="69"/>
      <c r="B21" s="72"/>
      <c r="C21" s="61"/>
      <c r="D21" s="49" t="s">
        <v>29</v>
      </c>
      <c r="E21" s="3">
        <v>4</v>
      </c>
      <c r="F21" s="1">
        <v>7</v>
      </c>
      <c r="G21" s="4"/>
      <c r="H21" s="9">
        <v>18</v>
      </c>
      <c r="I21" s="10">
        <f t="shared" si="0"/>
        <v>126</v>
      </c>
      <c r="J21" s="53">
        <v>23</v>
      </c>
      <c r="K21" s="54">
        <f t="shared" si="3"/>
        <v>80.5</v>
      </c>
      <c r="L21" s="54">
        <f t="shared" si="2"/>
        <v>206.5</v>
      </c>
      <c r="M21" s="21"/>
    </row>
    <row r="22" spans="1:14" ht="15.75" x14ac:dyDescent="0.25">
      <c r="A22" s="69"/>
      <c r="B22" s="72"/>
      <c r="C22" s="62"/>
      <c r="D22" s="49" t="s">
        <v>10</v>
      </c>
      <c r="E22" s="3">
        <v>130</v>
      </c>
      <c r="F22" s="1">
        <v>236</v>
      </c>
      <c r="G22" s="4"/>
      <c r="H22" s="9">
        <v>18</v>
      </c>
      <c r="I22" s="10">
        <f t="shared" si="0"/>
        <v>4248</v>
      </c>
      <c r="J22" s="53">
        <v>23</v>
      </c>
      <c r="K22" s="54">
        <f t="shared" si="3"/>
        <v>2714</v>
      </c>
      <c r="L22" s="54">
        <f t="shared" si="2"/>
        <v>6962</v>
      </c>
      <c r="M22" s="21"/>
    </row>
    <row r="23" spans="1:14" s="19" customFormat="1" ht="15.75" x14ac:dyDescent="0.25">
      <c r="A23" s="69"/>
      <c r="B23" s="35" t="s">
        <v>11</v>
      </c>
      <c r="C23" s="36"/>
      <c r="D23" s="37"/>
      <c r="E23" s="38">
        <f>SUM(E4:E22)</f>
        <v>876</v>
      </c>
      <c r="F23" s="39">
        <f>SUM(F4:F22)</f>
        <v>1581</v>
      </c>
      <c r="G23" s="40"/>
      <c r="H23" s="40"/>
      <c r="I23" s="41">
        <f>SUM(I4:I22)</f>
        <v>28458</v>
      </c>
      <c r="J23" s="55"/>
      <c r="K23" s="56">
        <f>SUM(K4:K22)</f>
        <v>20371.099999999999</v>
      </c>
      <c r="L23" s="56">
        <f>SUM(L4:L22)</f>
        <v>48829.1</v>
      </c>
      <c r="N23" s="20"/>
    </row>
    <row r="24" spans="1:14" ht="15.75" x14ac:dyDescent="0.25">
      <c r="A24" s="69"/>
      <c r="B24" s="63" t="s">
        <v>48</v>
      </c>
      <c r="C24" s="70" t="s">
        <v>8</v>
      </c>
      <c r="D24" s="18" t="s">
        <v>15</v>
      </c>
      <c r="E24" s="3">
        <v>7</v>
      </c>
      <c r="F24" s="1">
        <v>12</v>
      </c>
      <c r="G24" s="4"/>
      <c r="H24" s="9">
        <v>18</v>
      </c>
      <c r="I24" s="11">
        <f t="shared" ref="I24:I33" si="4">F24*H24</f>
        <v>216</v>
      </c>
      <c r="J24" s="53">
        <v>23</v>
      </c>
      <c r="K24" s="54">
        <f>F24*J24*0.6</f>
        <v>165.6</v>
      </c>
      <c r="L24" s="54">
        <f t="shared" ref="L24:L33" si="5">K24+I24</f>
        <v>381.6</v>
      </c>
      <c r="N24" s="17"/>
    </row>
    <row r="25" spans="1:14" ht="15.75" x14ac:dyDescent="0.25">
      <c r="A25" s="69"/>
      <c r="B25" s="64"/>
      <c r="C25" s="70"/>
      <c r="D25" s="18" t="s">
        <v>9</v>
      </c>
      <c r="E25" s="3">
        <v>7</v>
      </c>
      <c r="F25" s="1">
        <v>12</v>
      </c>
      <c r="G25" s="4"/>
      <c r="H25" s="9">
        <v>18</v>
      </c>
      <c r="I25" s="11">
        <f t="shared" si="4"/>
        <v>216</v>
      </c>
      <c r="J25" s="53">
        <v>23</v>
      </c>
      <c r="K25" s="54">
        <f>F25*J25*0.6</f>
        <v>165.6</v>
      </c>
      <c r="L25" s="54">
        <f t="shared" si="5"/>
        <v>381.6</v>
      </c>
      <c r="N25" s="17"/>
    </row>
    <row r="26" spans="1:14" ht="15.75" x14ac:dyDescent="0.25">
      <c r="A26" s="69"/>
      <c r="B26" s="64"/>
      <c r="C26" s="70"/>
      <c r="D26" s="18" t="s">
        <v>10</v>
      </c>
      <c r="E26" s="3">
        <v>103</v>
      </c>
      <c r="F26" s="1">
        <v>187</v>
      </c>
      <c r="G26" s="4"/>
      <c r="H26" s="9">
        <v>18</v>
      </c>
      <c r="I26" s="11">
        <f t="shared" si="4"/>
        <v>3366</v>
      </c>
      <c r="J26" s="53">
        <v>23</v>
      </c>
      <c r="K26" s="54">
        <f>F26*J26*0.6</f>
        <v>2580.6</v>
      </c>
      <c r="L26" s="54">
        <f t="shared" si="5"/>
        <v>5946.6</v>
      </c>
      <c r="N26" s="17"/>
    </row>
    <row r="27" spans="1:14" ht="15.75" x14ac:dyDescent="0.25">
      <c r="A27" s="69"/>
      <c r="B27" s="64"/>
      <c r="C27" s="70" t="s">
        <v>43</v>
      </c>
      <c r="D27" s="18" t="s">
        <v>9</v>
      </c>
      <c r="E27" s="2">
        <v>1</v>
      </c>
      <c r="F27" s="2">
        <v>2</v>
      </c>
      <c r="G27" s="5"/>
      <c r="H27" s="9">
        <v>18</v>
      </c>
      <c r="I27" s="11">
        <f t="shared" si="4"/>
        <v>36</v>
      </c>
      <c r="J27" s="53">
        <v>23</v>
      </c>
      <c r="K27" s="54">
        <f>F27*J27*0.5</f>
        <v>23</v>
      </c>
      <c r="L27" s="54">
        <f t="shared" si="5"/>
        <v>59</v>
      </c>
      <c r="N27" s="17" t="e">
        <f>(#REF!/#REF!/E27)*0.6</f>
        <v>#REF!</v>
      </c>
    </row>
    <row r="28" spans="1:14" ht="15.75" x14ac:dyDescent="0.25">
      <c r="A28" s="69"/>
      <c r="B28" s="64"/>
      <c r="C28" s="70"/>
      <c r="D28" s="18" t="s">
        <v>10</v>
      </c>
      <c r="E28" s="3">
        <v>9</v>
      </c>
      <c r="F28" s="1">
        <v>16</v>
      </c>
      <c r="G28" s="5"/>
      <c r="H28" s="9">
        <v>18</v>
      </c>
      <c r="I28" s="11">
        <f t="shared" si="4"/>
        <v>288</v>
      </c>
      <c r="J28" s="53">
        <v>23</v>
      </c>
      <c r="K28" s="54">
        <f>F28*J28*0.5</f>
        <v>184</v>
      </c>
      <c r="L28" s="54">
        <f t="shared" si="5"/>
        <v>472</v>
      </c>
      <c r="N28" s="17"/>
    </row>
    <row r="29" spans="1:14" ht="15.75" x14ac:dyDescent="0.25">
      <c r="A29" s="69"/>
      <c r="B29" s="64"/>
      <c r="C29" s="60" t="s">
        <v>47</v>
      </c>
      <c r="D29" s="49" t="s">
        <v>9</v>
      </c>
      <c r="E29" s="3">
        <v>1</v>
      </c>
      <c r="F29" s="1">
        <v>2</v>
      </c>
      <c r="G29" s="5"/>
      <c r="H29" s="9">
        <v>18</v>
      </c>
      <c r="I29" s="11">
        <f t="shared" si="4"/>
        <v>36</v>
      </c>
      <c r="J29" s="53">
        <v>23</v>
      </c>
      <c r="K29" s="54">
        <f t="shared" ref="K29:K33" si="6">F29*J29*0.5</f>
        <v>23</v>
      </c>
      <c r="L29" s="54">
        <f t="shared" si="5"/>
        <v>59</v>
      </c>
      <c r="N29" s="17"/>
    </row>
    <row r="30" spans="1:14" ht="15.75" x14ac:dyDescent="0.25">
      <c r="A30" s="69"/>
      <c r="B30" s="64"/>
      <c r="C30" s="62"/>
      <c r="D30" s="49" t="s">
        <v>10</v>
      </c>
      <c r="E30" s="3">
        <v>24</v>
      </c>
      <c r="F30" s="1">
        <v>44</v>
      </c>
      <c r="G30" s="5"/>
      <c r="H30" s="9">
        <v>18</v>
      </c>
      <c r="I30" s="11">
        <f t="shared" si="4"/>
        <v>792</v>
      </c>
      <c r="J30" s="53">
        <v>23</v>
      </c>
      <c r="K30" s="54">
        <f t="shared" si="6"/>
        <v>506</v>
      </c>
      <c r="L30" s="54">
        <f t="shared" si="5"/>
        <v>1298</v>
      </c>
      <c r="N30" s="17"/>
    </row>
    <row r="31" spans="1:14" ht="15.75" x14ac:dyDescent="0.25">
      <c r="A31" s="69"/>
      <c r="B31" s="64"/>
      <c r="C31" s="60" t="s">
        <v>16</v>
      </c>
      <c r="D31" s="49" t="s">
        <v>9</v>
      </c>
      <c r="E31" s="3">
        <v>1</v>
      </c>
      <c r="F31" s="1">
        <v>2</v>
      </c>
      <c r="G31" s="5"/>
      <c r="H31" s="9">
        <v>18</v>
      </c>
      <c r="I31" s="11">
        <f t="shared" si="4"/>
        <v>36</v>
      </c>
      <c r="J31" s="53">
        <v>23</v>
      </c>
      <c r="K31" s="54">
        <f t="shared" si="6"/>
        <v>23</v>
      </c>
      <c r="L31" s="54">
        <f t="shared" si="5"/>
        <v>59</v>
      </c>
      <c r="N31" s="17"/>
    </row>
    <row r="32" spans="1:14" ht="15.75" x14ac:dyDescent="0.25">
      <c r="A32" s="69"/>
      <c r="B32" s="64"/>
      <c r="C32" s="61"/>
      <c r="D32" s="49" t="s">
        <v>29</v>
      </c>
      <c r="E32" s="3">
        <v>1</v>
      </c>
      <c r="F32" s="1">
        <v>2</v>
      </c>
      <c r="G32" s="5"/>
      <c r="H32" s="9">
        <v>18</v>
      </c>
      <c r="I32" s="11">
        <f t="shared" si="4"/>
        <v>36</v>
      </c>
      <c r="J32" s="53">
        <v>23</v>
      </c>
      <c r="K32" s="54">
        <f t="shared" si="6"/>
        <v>23</v>
      </c>
      <c r="L32" s="54">
        <f t="shared" si="5"/>
        <v>59</v>
      </c>
      <c r="N32" s="17"/>
    </row>
    <row r="33" spans="1:14" ht="15.75" x14ac:dyDescent="0.25">
      <c r="A33" s="69"/>
      <c r="B33" s="64"/>
      <c r="C33" s="62"/>
      <c r="D33" s="49" t="s">
        <v>10</v>
      </c>
      <c r="E33" s="3">
        <v>22</v>
      </c>
      <c r="F33" s="1">
        <v>40</v>
      </c>
      <c r="G33" s="5"/>
      <c r="H33" s="9">
        <v>18</v>
      </c>
      <c r="I33" s="11">
        <f t="shared" si="4"/>
        <v>720</v>
      </c>
      <c r="J33" s="53">
        <v>23</v>
      </c>
      <c r="K33" s="54">
        <f t="shared" si="6"/>
        <v>460</v>
      </c>
      <c r="L33" s="54">
        <f t="shared" si="5"/>
        <v>1180</v>
      </c>
      <c r="N33" s="17"/>
    </row>
    <row r="34" spans="1:14" s="19" customFormat="1" ht="15.75" x14ac:dyDescent="0.25">
      <c r="A34" s="69"/>
      <c r="B34" s="35" t="s">
        <v>11</v>
      </c>
      <c r="C34" s="37"/>
      <c r="D34" s="37"/>
      <c r="E34" s="38">
        <f>SUM(E24:E33)</f>
        <v>176</v>
      </c>
      <c r="F34" s="39">
        <f>SUM(F24:F33)</f>
        <v>319</v>
      </c>
      <c r="G34" s="40"/>
      <c r="H34" s="40"/>
      <c r="I34" s="41">
        <f>SUM(I24:I33)</f>
        <v>5742</v>
      </c>
      <c r="J34" s="55"/>
      <c r="K34" s="56">
        <f>SUM(K24:K33)</f>
        <v>4153.7999999999993</v>
      </c>
      <c r="L34" s="56">
        <f>SUM(L24:L33)</f>
        <v>9895.7999999999993</v>
      </c>
      <c r="N34" s="20"/>
    </row>
    <row r="35" spans="1:14" ht="15" customHeight="1" x14ac:dyDescent="0.25">
      <c r="A35" s="69"/>
      <c r="B35" s="42" t="s">
        <v>36</v>
      </c>
      <c r="C35" s="42"/>
      <c r="D35" s="42"/>
      <c r="E35" s="43">
        <f>E34+E23</f>
        <v>1052</v>
      </c>
      <c r="F35" s="43">
        <f>F34+F23</f>
        <v>1900</v>
      </c>
      <c r="G35" s="43"/>
      <c r="H35" s="43"/>
      <c r="I35" s="50">
        <f>I34+I23</f>
        <v>34200</v>
      </c>
      <c r="J35" s="57"/>
      <c r="K35" s="58">
        <f>K34+K23</f>
        <v>24524.899999999998</v>
      </c>
      <c r="L35" s="58">
        <f>L34+L23</f>
        <v>58724.899999999994</v>
      </c>
    </row>
    <row r="37" spans="1:14" ht="15.75" x14ac:dyDescent="0.25">
      <c r="C37" s="44"/>
      <c r="D37" s="44"/>
      <c r="E37" s="23"/>
    </row>
    <row r="42" spans="1:14" x14ac:dyDescent="0.25">
      <c r="F42" s="21"/>
    </row>
  </sheetData>
  <mergeCells count="14">
    <mergeCell ref="C20:C22"/>
    <mergeCell ref="B24:B33"/>
    <mergeCell ref="C29:C30"/>
    <mergeCell ref="C31:C33"/>
    <mergeCell ref="A1:L2"/>
    <mergeCell ref="A4:A35"/>
    <mergeCell ref="C24:C26"/>
    <mergeCell ref="C4:C6"/>
    <mergeCell ref="C7:C10"/>
    <mergeCell ref="C11:C13"/>
    <mergeCell ref="C27:C28"/>
    <mergeCell ref="B4:B22"/>
    <mergeCell ref="C14:C15"/>
    <mergeCell ref="C17:C19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fitToHeight="4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view="pageBreakPreview" zoomScale="60" zoomScaleNormal="100" workbookViewId="0">
      <selection activeCell="A2" sqref="A2:C2"/>
    </sheetView>
  </sheetViews>
  <sheetFormatPr defaultRowHeight="15" x14ac:dyDescent="0.25"/>
  <cols>
    <col min="1" max="1" width="33.28515625" customWidth="1"/>
    <col min="2" max="2" width="39" customWidth="1"/>
    <col min="3" max="3" width="29.85546875" customWidth="1"/>
  </cols>
  <sheetData>
    <row r="1" spans="1:3" x14ac:dyDescent="0.25">
      <c r="A1" s="73" t="s">
        <v>22</v>
      </c>
      <c r="B1" s="73"/>
      <c r="C1" s="73"/>
    </row>
    <row r="2" spans="1:3" ht="15.75" thickBot="1" x14ac:dyDescent="0.3">
      <c r="A2" s="74" t="s">
        <v>57</v>
      </c>
      <c r="B2" s="74"/>
      <c r="C2" s="74"/>
    </row>
    <row r="3" spans="1:3" ht="15.75" thickBot="1" x14ac:dyDescent="0.3">
      <c r="A3" s="75" t="s">
        <v>23</v>
      </c>
      <c r="B3" s="76"/>
      <c r="C3" s="77"/>
    </row>
    <row r="4" spans="1:3" ht="15.75" thickBot="1" x14ac:dyDescent="0.3">
      <c r="A4" s="30" t="s">
        <v>3</v>
      </c>
      <c r="B4" s="31" t="s">
        <v>24</v>
      </c>
      <c r="C4" s="31" t="s">
        <v>25</v>
      </c>
    </row>
    <row r="5" spans="1:3" ht="15.75" thickBot="1" x14ac:dyDescent="0.3">
      <c r="A5" s="32" t="s">
        <v>30</v>
      </c>
      <c r="B5" s="33" t="s">
        <v>31</v>
      </c>
      <c r="C5" s="33" t="s">
        <v>32</v>
      </c>
    </row>
    <row r="6" spans="1:3" ht="16.5" thickBot="1" x14ac:dyDescent="0.3">
      <c r="A6" s="32" t="s">
        <v>26</v>
      </c>
      <c r="B6" s="33" t="s">
        <v>27</v>
      </c>
      <c r="C6" s="34" t="s">
        <v>33</v>
      </c>
    </row>
    <row r="7" spans="1:3" ht="16.5" thickBot="1" x14ac:dyDescent="0.3">
      <c r="A7" s="32" t="s">
        <v>28</v>
      </c>
      <c r="B7" s="33" t="s">
        <v>27</v>
      </c>
      <c r="C7" s="34" t="s">
        <v>34</v>
      </c>
    </row>
    <row r="8" spans="1:3" ht="16.5" thickBot="1" x14ac:dyDescent="0.3">
      <c r="A8" s="32" t="s">
        <v>10</v>
      </c>
      <c r="B8" s="33" t="s">
        <v>27</v>
      </c>
      <c r="C8" s="34" t="s">
        <v>35</v>
      </c>
    </row>
  </sheetData>
  <mergeCells count="3">
    <mergeCell ref="A1:C1"/>
    <mergeCell ref="A2:C2"/>
    <mergeCell ref="A3:C3"/>
  </mergeCells>
  <phoneticPr fontId="15" type="noConversion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tabSelected="1" view="pageBreakPreview" zoomScale="60" zoomScaleNormal="100" workbookViewId="0">
      <selection activeCell="A8" sqref="A8"/>
    </sheetView>
  </sheetViews>
  <sheetFormatPr defaultRowHeight="15" x14ac:dyDescent="0.25"/>
  <cols>
    <col min="1" max="1" width="12.85546875" customWidth="1"/>
    <col min="2" max="2" width="32.140625" customWidth="1"/>
    <col min="3" max="3" width="12.140625" customWidth="1"/>
    <col min="4" max="4" width="11.7109375" customWidth="1"/>
    <col min="5" max="6" width="10.85546875" customWidth="1"/>
  </cols>
  <sheetData>
    <row r="3" spans="1:7" x14ac:dyDescent="0.25">
      <c r="A3" s="73" t="s">
        <v>18</v>
      </c>
      <c r="B3" s="73"/>
      <c r="C3" s="73"/>
      <c r="D3" s="73"/>
      <c r="E3" s="73"/>
      <c r="F3" s="73"/>
      <c r="G3" s="73"/>
    </row>
    <row r="4" spans="1:7" x14ac:dyDescent="0.25">
      <c r="A4" s="73" t="s">
        <v>56</v>
      </c>
      <c r="B4" s="73"/>
      <c r="C4" s="73"/>
      <c r="D4" s="73"/>
      <c r="E4" s="73"/>
      <c r="F4" s="73"/>
      <c r="G4" s="73"/>
    </row>
    <row r="5" spans="1:7" ht="15.75" thickBot="1" x14ac:dyDescent="0.3">
      <c r="A5" s="24"/>
    </row>
    <row r="6" spans="1:7" ht="15.75" thickBot="1" x14ac:dyDescent="0.3">
      <c r="A6" s="78" t="s">
        <v>19</v>
      </c>
      <c r="B6" s="78" t="s">
        <v>20</v>
      </c>
      <c r="C6" s="80" t="s">
        <v>51</v>
      </c>
      <c r="D6" s="81"/>
      <c r="E6" s="81"/>
      <c r="F6" s="82"/>
      <c r="G6" s="83" t="s">
        <v>21</v>
      </c>
    </row>
    <row r="7" spans="1:7" ht="15.75" thickBot="1" x14ac:dyDescent="0.3">
      <c r="A7" s="79"/>
      <c r="B7" s="79"/>
      <c r="C7" s="25" t="s">
        <v>52</v>
      </c>
      <c r="D7" s="25" t="s">
        <v>53</v>
      </c>
      <c r="E7" s="25" t="s">
        <v>54</v>
      </c>
      <c r="F7" s="25" t="s">
        <v>55</v>
      </c>
      <c r="G7" s="84"/>
    </row>
    <row r="8" spans="1:7" ht="15.75" thickBot="1" x14ac:dyDescent="0.3">
      <c r="A8" s="26">
        <v>2213</v>
      </c>
      <c r="B8" s="27" t="s">
        <v>50</v>
      </c>
      <c r="C8" s="28"/>
      <c r="D8" s="28">
        <v>590</v>
      </c>
      <c r="E8" s="28">
        <v>362</v>
      </c>
      <c r="F8" s="28">
        <v>100</v>
      </c>
      <c r="G8" s="29">
        <f>SUM(C8:F8)</f>
        <v>1052</v>
      </c>
    </row>
  </sheetData>
  <mergeCells count="6">
    <mergeCell ref="A3:G3"/>
    <mergeCell ref="A4:G4"/>
    <mergeCell ref="A6:A7"/>
    <mergeCell ref="B6:B7"/>
    <mergeCell ref="C6:F6"/>
    <mergeCell ref="G6:G7"/>
  </mergeCells>
  <phoneticPr fontId="15" type="noConversion"/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7" sqref="D7"/>
    </sheetView>
  </sheetViews>
  <sheetFormatPr defaultRowHeight="15" x14ac:dyDescent="0.25"/>
  <cols>
    <col min="1" max="1" width="12.28515625" customWidth="1"/>
    <col min="2" max="2" width="19" customWidth="1"/>
    <col min="3" max="3" width="17.28515625" customWidth="1"/>
    <col min="4" max="4" width="18.28515625" customWidth="1"/>
  </cols>
  <sheetData>
    <row r="1" spans="1:4" ht="57" x14ac:dyDescent="0.25">
      <c r="A1" s="45" t="s">
        <v>20</v>
      </c>
      <c r="B1" s="45" t="s">
        <v>39</v>
      </c>
      <c r="C1" s="45" t="s">
        <v>40</v>
      </c>
      <c r="D1" s="45" t="s">
        <v>41</v>
      </c>
    </row>
    <row r="2" spans="1:4" x14ac:dyDescent="0.25">
      <c r="A2" s="46" t="s">
        <v>49</v>
      </c>
      <c r="B2" s="47"/>
      <c r="C2" s="47">
        <v>44918</v>
      </c>
      <c r="D2" s="47">
        <f t="shared" ref="D2:D3" si="0">C2</f>
        <v>44918</v>
      </c>
    </row>
    <row r="3" spans="1:4" x14ac:dyDescent="0.25">
      <c r="A3" s="46" t="s">
        <v>58</v>
      </c>
      <c r="B3" s="47"/>
      <c r="C3" s="47">
        <v>44918</v>
      </c>
      <c r="D3" s="47">
        <f t="shared" si="0"/>
        <v>44918</v>
      </c>
    </row>
    <row r="4" spans="1:4" x14ac:dyDescent="0.25">
      <c r="A4" s="46"/>
      <c r="B4" s="47"/>
      <c r="C4" s="47"/>
      <c r="D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2022-09-01T11:47:24Z</cp:lastPrinted>
  <dcterms:created xsi:type="dcterms:W3CDTF">2020-05-28T05:23:03Z</dcterms:created>
  <dcterms:modified xsi:type="dcterms:W3CDTF">2022-09-01T11:57:44Z</dcterms:modified>
</cp:coreProperties>
</file>